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esktop\Решение от 00.06.2021 № 00-рс\"/>
    </mc:Choice>
  </mc:AlternateContent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расходов'!$J$134</definedName>
    <definedName name="_xlnm.Print_Area" localSheetId="0">'Роспись расходов'!$A$1:$I$134</definedName>
  </definedNames>
  <calcPr calcId="162913"/>
</workbook>
</file>

<file path=xl/calcChain.xml><?xml version="1.0" encoding="utf-8"?>
<calcChain xmlns="http://schemas.openxmlformats.org/spreadsheetml/2006/main">
  <c r="G81" i="1" l="1"/>
  <c r="H97" i="1" l="1"/>
  <c r="I97" i="1"/>
  <c r="G97" i="1"/>
  <c r="G96" i="1"/>
  <c r="I59" i="1"/>
  <c r="I58" i="1" s="1"/>
  <c r="I57" i="1" s="1"/>
  <c r="I56" i="1" s="1"/>
  <c r="I55" i="1" s="1"/>
  <c r="H59" i="1"/>
  <c r="G59" i="1"/>
  <c r="G58" i="1" s="1"/>
  <c r="G57" i="1" s="1"/>
  <c r="G56" i="1" s="1"/>
  <c r="G55" i="1" s="1"/>
  <c r="H58" i="1"/>
  <c r="H57" i="1" s="1"/>
  <c r="H56" i="1" s="1"/>
  <c r="H55" i="1" s="1"/>
  <c r="G75" i="1" l="1"/>
  <c r="G25" i="1"/>
  <c r="I25" i="1" l="1"/>
  <c r="H25" i="1"/>
  <c r="I66" i="1"/>
  <c r="H66" i="1"/>
  <c r="G24" i="1" l="1"/>
  <c r="H117" i="1" l="1"/>
  <c r="H116" i="1" s="1"/>
  <c r="H115" i="1" s="1"/>
  <c r="H114" i="1" s="1"/>
  <c r="H113" i="1" s="1"/>
  <c r="H112" i="1" s="1"/>
  <c r="I117" i="1"/>
  <c r="I116" i="1" s="1"/>
  <c r="I115" i="1" s="1"/>
  <c r="I114" i="1" s="1"/>
  <c r="I113" i="1" s="1"/>
  <c r="I112" i="1" s="1"/>
  <c r="G117" i="1"/>
  <c r="G116" i="1" s="1"/>
  <c r="G115" i="1" s="1"/>
  <c r="G114" i="1" s="1"/>
  <c r="G113" i="1" s="1"/>
  <c r="G112" i="1" s="1"/>
  <c r="G125" i="1"/>
  <c r="I103" i="1"/>
  <c r="H103" i="1"/>
  <c r="H102" i="1" s="1"/>
  <c r="G103" i="1"/>
  <c r="I102" i="1"/>
  <c r="G102" i="1"/>
  <c r="I100" i="1"/>
  <c r="I99" i="1" s="1"/>
  <c r="H100" i="1"/>
  <c r="H99" i="1" s="1"/>
  <c r="G100" i="1"/>
  <c r="G99" i="1" s="1"/>
  <c r="G95" i="1" l="1"/>
  <c r="G94" i="1" s="1"/>
  <c r="G93" i="1"/>
  <c r="G91" i="1"/>
  <c r="G90" i="1" s="1"/>
  <c r="I44" i="1"/>
  <c r="I43" i="1" s="1"/>
  <c r="H44" i="1"/>
  <c r="H43" i="1" s="1"/>
  <c r="G66" i="1"/>
  <c r="G65" i="1" s="1"/>
  <c r="G44" i="1"/>
  <c r="G39" i="1"/>
  <c r="G38" i="1" s="1"/>
  <c r="G37" i="1" s="1"/>
  <c r="G23" i="1"/>
  <c r="G22" i="1" s="1"/>
  <c r="G131" i="1"/>
  <c r="G130" i="1" s="1"/>
  <c r="G129" i="1" s="1"/>
  <c r="G128" i="1" s="1"/>
  <c r="G127" i="1" s="1"/>
  <c r="G126" i="1" s="1"/>
  <c r="H131" i="1"/>
  <c r="H130" i="1" s="1"/>
  <c r="H129" i="1" s="1"/>
  <c r="H128" i="1" s="1"/>
  <c r="H127" i="1" s="1"/>
  <c r="H126" i="1" s="1"/>
  <c r="I131" i="1"/>
  <c r="I130" i="1" s="1"/>
  <c r="I129" i="1" s="1"/>
  <c r="I128" i="1" s="1"/>
  <c r="I127" i="1" s="1"/>
  <c r="I126" i="1" s="1"/>
  <c r="G124" i="1"/>
  <c r="G123" i="1" s="1"/>
  <c r="G122" i="1" s="1"/>
  <c r="G121" i="1" s="1"/>
  <c r="G120" i="1" s="1"/>
  <c r="G119" i="1" s="1"/>
  <c r="H124" i="1"/>
  <c r="H123" i="1" s="1"/>
  <c r="H122" i="1" s="1"/>
  <c r="H121" i="1" s="1"/>
  <c r="H120" i="1" s="1"/>
  <c r="H119" i="1" s="1"/>
  <c r="I124" i="1"/>
  <c r="I123" i="1" s="1"/>
  <c r="I122" i="1" s="1"/>
  <c r="I121" i="1" s="1"/>
  <c r="I120" i="1" s="1"/>
  <c r="I119" i="1" s="1"/>
  <c r="G110" i="1"/>
  <c r="G109" i="1" s="1"/>
  <c r="G108" i="1" s="1"/>
  <c r="G107" i="1" s="1"/>
  <c r="G106" i="1" s="1"/>
  <c r="G105" i="1" s="1"/>
  <c r="H110" i="1"/>
  <c r="H109" i="1" s="1"/>
  <c r="H108" i="1" s="1"/>
  <c r="H107" i="1" s="1"/>
  <c r="H106" i="1" s="1"/>
  <c r="H105" i="1" s="1"/>
  <c r="I110" i="1"/>
  <c r="I109" i="1" s="1"/>
  <c r="I108" i="1" s="1"/>
  <c r="I107" i="1" s="1"/>
  <c r="I106" i="1" s="1"/>
  <c r="I105" i="1" s="1"/>
  <c r="H95" i="1"/>
  <c r="H94" i="1" s="1"/>
  <c r="I95" i="1"/>
  <c r="I94" i="1" s="1"/>
  <c r="H92" i="1"/>
  <c r="I92" i="1"/>
  <c r="G92" i="1"/>
  <c r="H90" i="1"/>
  <c r="I90" i="1"/>
  <c r="G83" i="1"/>
  <c r="G82" i="1" s="1"/>
  <c r="H83" i="1"/>
  <c r="I83" i="1"/>
  <c r="H82" i="1"/>
  <c r="I82" i="1"/>
  <c r="G80" i="1"/>
  <c r="G79" i="1" s="1"/>
  <c r="H80" i="1"/>
  <c r="I80" i="1"/>
  <c r="H79" i="1"/>
  <c r="I79" i="1"/>
  <c r="G77" i="1"/>
  <c r="G76" i="1" s="1"/>
  <c r="H77" i="1"/>
  <c r="I77" i="1"/>
  <c r="H76" i="1"/>
  <c r="I76" i="1"/>
  <c r="G74" i="1"/>
  <c r="G73" i="1" s="1"/>
  <c r="H74" i="1"/>
  <c r="H73" i="1" s="1"/>
  <c r="H67" i="1"/>
  <c r="I67" i="1"/>
  <c r="G67" i="1"/>
  <c r="H65" i="1"/>
  <c r="I65" i="1"/>
  <c r="H52" i="1"/>
  <c r="I52" i="1"/>
  <c r="G52" i="1"/>
  <c r="H50" i="1"/>
  <c r="H49" i="1" s="1"/>
  <c r="H48" i="1" s="1"/>
  <c r="H47" i="1" s="1"/>
  <c r="H46" i="1" s="1"/>
  <c r="H45" i="1" s="1"/>
  <c r="I50" i="1"/>
  <c r="G50" i="1"/>
  <c r="G43" i="1"/>
  <c r="H41" i="1"/>
  <c r="I41" i="1"/>
  <c r="G41" i="1"/>
  <c r="H38" i="1"/>
  <c r="I38" i="1"/>
  <c r="H37" i="1"/>
  <c r="I37" i="1"/>
  <c r="G32" i="1"/>
  <c r="G31" i="1" s="1"/>
  <c r="G30" i="1" s="1"/>
  <c r="G29" i="1" s="1"/>
  <c r="G28" i="1" s="1"/>
  <c r="H32" i="1"/>
  <c r="H31" i="1" s="1"/>
  <c r="H30" i="1" s="1"/>
  <c r="H29" i="1" s="1"/>
  <c r="H28" i="1" s="1"/>
  <c r="I32" i="1"/>
  <c r="I31" i="1" s="1"/>
  <c r="I30" i="1" s="1"/>
  <c r="I29" i="1" s="1"/>
  <c r="I28" i="1" s="1"/>
  <c r="H26" i="1"/>
  <c r="I26" i="1"/>
  <c r="G26" i="1"/>
  <c r="H24" i="1"/>
  <c r="I24" i="1"/>
  <c r="H22" i="1"/>
  <c r="I22" i="1"/>
  <c r="H16" i="1"/>
  <c r="H15" i="1" s="1"/>
  <c r="H14" i="1" s="1"/>
  <c r="H13" i="1" s="1"/>
  <c r="H12" i="1" s="1"/>
  <c r="I16" i="1"/>
  <c r="I15" i="1" s="1"/>
  <c r="I14" i="1" s="1"/>
  <c r="I13" i="1" s="1"/>
  <c r="I12" i="1" s="1"/>
  <c r="G16" i="1"/>
  <c r="G15" i="1" s="1"/>
  <c r="G14" i="1" s="1"/>
  <c r="G13" i="1" s="1"/>
  <c r="G12" i="1" s="1"/>
  <c r="H89" i="1" l="1"/>
  <c r="H88" i="1" s="1"/>
  <c r="H87" i="1" s="1"/>
  <c r="H86" i="1" s="1"/>
  <c r="H85" i="1" s="1"/>
  <c r="G89" i="1"/>
  <c r="G88" i="1" s="1"/>
  <c r="G87" i="1" s="1"/>
  <c r="G86" i="1" s="1"/>
  <c r="G85" i="1" s="1"/>
  <c r="H40" i="1"/>
  <c r="I40" i="1"/>
  <c r="I36" i="1" s="1"/>
  <c r="I35" i="1" s="1"/>
  <c r="I34" i="1" s="1"/>
  <c r="G40" i="1"/>
  <c r="H72" i="1"/>
  <c r="H71" i="1" s="1"/>
  <c r="H70" i="1" s="1"/>
  <c r="H69" i="1" s="1"/>
  <c r="G64" i="1"/>
  <c r="G63" i="1" s="1"/>
  <c r="G62" i="1" s="1"/>
  <c r="G61" i="1" s="1"/>
  <c r="G54" i="1" s="1"/>
  <c r="H21" i="1"/>
  <c r="H20" i="1" s="1"/>
  <c r="H19" i="1" s="1"/>
  <c r="H18" i="1" s="1"/>
  <c r="G49" i="1"/>
  <c r="G48" i="1" s="1"/>
  <c r="G47" i="1" s="1"/>
  <c r="G46" i="1" s="1"/>
  <c r="G72" i="1"/>
  <c r="G71" i="1" s="1"/>
  <c r="G70" i="1" s="1"/>
  <c r="G69" i="1" s="1"/>
  <c r="G21" i="1"/>
  <c r="G20" i="1" s="1"/>
  <c r="G19" i="1" s="1"/>
  <c r="G18" i="1" s="1"/>
  <c r="H64" i="1"/>
  <c r="H63" i="1" s="1"/>
  <c r="H62" i="1" s="1"/>
  <c r="H61" i="1" s="1"/>
  <c r="H54" i="1" s="1"/>
  <c r="G36" i="1"/>
  <c r="G35" i="1" s="1"/>
  <c r="G34" i="1" s="1"/>
  <c r="I89" i="1"/>
  <c r="I88" i="1" s="1"/>
  <c r="I64" i="1"/>
  <c r="I63" i="1" s="1"/>
  <c r="I62" i="1" s="1"/>
  <c r="I61" i="1" s="1"/>
  <c r="I54" i="1" s="1"/>
  <c r="G45" i="1"/>
  <c r="I49" i="1"/>
  <c r="H36" i="1"/>
  <c r="H35" i="1" s="1"/>
  <c r="H34" i="1" s="1"/>
  <c r="I21" i="1"/>
  <c r="I20" i="1" s="1"/>
  <c r="I19" i="1" s="1"/>
  <c r="I18" i="1" s="1"/>
  <c r="I11" i="1" s="1"/>
  <c r="H11" i="1" l="1"/>
  <c r="H134" i="1" s="1"/>
  <c r="G11" i="1"/>
  <c r="G134" i="1" s="1"/>
  <c r="H10" i="1"/>
  <c r="I87" i="1"/>
  <c r="I86" i="1" s="1"/>
  <c r="I85" i="1" s="1"/>
  <c r="I48" i="1"/>
  <c r="I47" i="1" s="1"/>
  <c r="I46" i="1" s="1"/>
  <c r="I45" i="1" s="1"/>
  <c r="I75" i="1"/>
  <c r="I74" i="1" s="1"/>
  <c r="I73" i="1" s="1"/>
  <c r="I72" i="1" s="1"/>
  <c r="I71" i="1" s="1"/>
  <c r="I70" i="1" s="1"/>
  <c r="I69" i="1" s="1"/>
  <c r="I134" i="1" l="1"/>
  <c r="G10" i="1"/>
  <c r="I10" i="1"/>
</calcChain>
</file>

<file path=xl/sharedStrings.xml><?xml version="1.0" encoding="utf-8"?>
<sst xmlns="http://schemas.openxmlformats.org/spreadsheetml/2006/main" count="664" uniqueCount="260">
  <si>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</si>
  <si>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</si>
  <si>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</si>
  <si>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</si>
  <si>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</si>
  <si>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</si>
  <si>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</si>
  <si>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</si>
  <si>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</si>
  <si>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</si>
  <si>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822</t>
  </si>
  <si>
    <t>Администрация Маломинусинского сельсовета Минусинского района 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</si>
  <si>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</si>
  <si>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</si>
  <si>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</si>
  <si>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</si>
  <si>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</si>
  <si>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</si>
  <si>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</si>
  <si>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</si>
  <si>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</si>
  <si>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</si>
  <si>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</si>
  <si>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</si>
  <si>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</si>
  <si>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</si>
  <si>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</si>
  <si>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</si>
  <si>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</si>
  <si>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</si>
  <si>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</si>
  <si>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12</t>
  </si>
  <si>
    <t>13</t>
  </si>
  <si>
    <t>14</t>
  </si>
  <si>
    <t>200</t>
  </si>
  <si>
    <t>Закупка товаров, работ и услуг для обеспечения государственных (муниципальных) нужд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</si>
  <si>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</si>
  <si>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</si>
  <si>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</si>
  <si>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</si>
  <si>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800</t>
  </si>
  <si>
    <t>Иные бюджетные ассигнования</t>
  </si>
  <si>
    <t>17</t>
  </si>
  <si>
    <t>850</t>
  </si>
  <si>
    <t>Уплата налогов, сборов и иных платежей</t>
  </si>
  <si>
    <t>18</t>
  </si>
  <si>
    <t>0111</t>
  </si>
  <si>
    <t>Резервные фонды</t>
  </si>
  <si>
    <t>19</t>
  </si>
  <si>
    <t>20</t>
  </si>
  <si>
    <t>1930000000</t>
  </si>
  <si>
    <t>Резервные фонды в рамках непрограммных расходов сельсовета</t>
  </si>
  <si>
    <t>21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</si>
  <si>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</si>
  <si>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</si>
  <si>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22</t>
  </si>
  <si>
    <t>23</t>
  </si>
  <si>
    <t>870</t>
  </si>
  <si>
    <t>Резервные средства</t>
  </si>
  <si>
    <t>24</t>
  </si>
  <si>
    <t>0113</t>
  </si>
  <si>
    <t>Другие общегосударственные вопросы</t>
  </si>
  <si>
    <t>25</t>
  </si>
  <si>
    <t>26</t>
  </si>
  <si>
    <t>1940000000</t>
  </si>
  <si>
    <t>Прочие мероприятия в рамках непрограммных расходов сельсовета</t>
  </si>
  <si>
    <t>27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</si>
  <si>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</si>
  <si>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</si>
  <si>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28</t>
  </si>
  <si>
    <t>29</t>
  </si>
  <si>
    <t>30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</si>
  <si>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</si>
  <si>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</si>
  <si>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31</t>
  </si>
  <si>
    <t>32</t>
  </si>
  <si>
    <t>33</t>
  </si>
  <si>
    <t>34</t>
  </si>
  <si>
    <t>35</t>
  </si>
  <si>
    <t>0200</t>
  </si>
  <si>
    <t>НАЦИОНАЛЬНАЯ ОБОРОНА</t>
  </si>
  <si>
    <t>36</t>
  </si>
  <si>
    <t>0203</t>
  </si>
  <si>
    <t>Мобилизационная и вневойсковая подготовка</t>
  </si>
  <si>
    <t>37</t>
  </si>
  <si>
    <t>38</t>
  </si>
  <si>
    <t>39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</si>
  <si>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</si>
  <si>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</si>
  <si>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40</t>
  </si>
  <si>
    <t>41</t>
  </si>
  <si>
    <t>42</t>
  </si>
  <si>
    <t>43</t>
  </si>
  <si>
    <t>44</t>
  </si>
  <si>
    <t>0300</t>
  </si>
  <si>
    <t>НАЦИОНАЛЬНАЯ БЕЗОПАСНОСТЬ И ПРАВООХРАНИТЕЛЬНАЯ ДЕЯТЕЛЬНОСТЬ</t>
  </si>
  <si>
    <t>45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</si>
  <si>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</si>
  <si>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</si>
  <si>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46</t>
  </si>
  <si>
    <t>1500000000</t>
  </si>
  <si>
    <t>Муниципальная программа "Социально-экономическое развитие сельсовета".</t>
  </si>
  <si>
    <t>47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</si>
  <si>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</si>
  <si>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</si>
  <si>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48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</si>
  <si>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</si>
  <si>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</si>
  <si>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49</t>
  </si>
  <si>
    <t>50</t>
  </si>
  <si>
    <t>51</t>
  </si>
  <si>
    <t>300</t>
  </si>
  <si>
    <t>Социальное обеспечение и иные выплаты населению</t>
  </si>
  <si>
    <t>52</t>
  </si>
  <si>
    <t>360</t>
  </si>
  <si>
    <t>Иные выплаты населению</t>
  </si>
  <si>
    <t>53</t>
  </si>
  <si>
    <t>0400</t>
  </si>
  <si>
    <t>НАЦИОНАЛЬНАЯ ЭКОНОМИКА</t>
  </si>
  <si>
    <t>54</t>
  </si>
  <si>
    <t>0409</t>
  </si>
  <si>
    <t>Дорожное хозяйство (дорожные фонды)</t>
  </si>
  <si>
    <t>55</t>
  </si>
  <si>
    <t>56</t>
  </si>
  <si>
    <t>1520000000</t>
  </si>
  <si>
    <t>Подпрограмма "Благоустройство и поддержка жилищно-коммунального хозяйства".</t>
  </si>
  <si>
    <t>57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</si>
  <si>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</si>
  <si>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</si>
  <si>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58</t>
  </si>
  <si>
    <t>59</t>
  </si>
  <si>
    <t>60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</si>
  <si>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</si>
  <si>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</si>
  <si>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61</t>
  </si>
  <si>
    <t>62</t>
  </si>
  <si>
    <t>63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</si>
  <si>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</si>
  <si>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</si>
  <si>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64</t>
  </si>
  <si>
    <t>65</t>
  </si>
  <si>
    <t>66</t>
  </si>
  <si>
    <t>152R310601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</si>
  <si>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</si>
  <si>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67</t>
  </si>
  <si>
    <t>68</t>
  </si>
  <si>
    <t>69</t>
  </si>
  <si>
    <t>0500</t>
  </si>
  <si>
    <t>ЖИЛИЩНО-КОММУНАЛЬНОЕ ХОЗЯЙСТВО</t>
  </si>
  <si>
    <t>70</t>
  </si>
  <si>
    <t>0503</t>
  </si>
  <si>
    <t>Благоустройство</t>
  </si>
  <si>
    <t>71</t>
  </si>
  <si>
    <t>72</t>
  </si>
  <si>
    <t>73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</si>
  <si>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</si>
  <si>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</si>
  <si>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74</t>
  </si>
  <si>
    <t>75</t>
  </si>
  <si>
    <t>110</t>
  </si>
  <si>
    <t>Расходы на выплаты персоналу казенных учреждений</t>
  </si>
  <si>
    <t>76</t>
  </si>
  <si>
    <t>77</t>
  </si>
  <si>
    <t>78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</si>
  <si>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</si>
  <si>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</si>
  <si>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79</t>
  </si>
  <si>
    <t>80</t>
  </si>
  <si>
    <t>81</t>
  </si>
  <si>
    <t>0700</t>
  </si>
  <si>
    <t>ОБРАЗОВАНИЕ</t>
  </si>
  <si>
    <t>82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</si>
  <si>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</si>
  <si>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</si>
  <si>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</si>
  <si>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</si>
  <si>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85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</si>
  <si>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</si>
  <si>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</si>
  <si>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86</t>
  </si>
  <si>
    <t>87</t>
  </si>
  <si>
    <t>88</t>
  </si>
  <si>
    <t>1000</t>
  </si>
  <si>
    <t>СОЦИАЛЬНАЯ ПОЛИТИКА</t>
  </si>
  <si>
    <t>89</t>
  </si>
  <si>
    <t>1001</t>
  </si>
  <si>
    <t>Пенсионное обеспечение</t>
  </si>
  <si>
    <t>90</t>
  </si>
  <si>
    <t>91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</si>
  <si>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</si>
  <si>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</si>
  <si>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93</t>
  </si>
  <si>
    <t>94</t>
  </si>
  <si>
    <t>95</t>
  </si>
  <si>
    <t>1400</t>
  </si>
  <si>
    <t>МЕЖБЮДЖЕТНЫЕ ТРАНСФЕРТЫ ОБЩЕГО ХАРАКТЕРА БЮДЖЕТАМ БЮДЖЕТНОЙ СИСТЕМЫ РОССИЙСКОЙ ФЕДЕРАЦИИ</t>
  </si>
  <si>
    <t>96</t>
  </si>
  <si>
    <t>1403</t>
  </si>
  <si>
    <t>Прочие межбюджетные трансферты общего характера</t>
  </si>
  <si>
    <t>97</t>
  </si>
  <si>
    <t>98</t>
  </si>
  <si>
    <t>1540000000</t>
  </si>
  <si>
    <t>Подпрограмма "Управление муниципальными финансами сельсовета"</t>
  </si>
  <si>
    <t>99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</si>
  <si>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</si>
  <si>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</si>
  <si>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</si>
  <si>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</si>
  <si>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101</t>
  </si>
  <si>
    <t>540</t>
  </si>
  <si>
    <t>Иные межбюджетные трансферты</t>
  </si>
  <si>
    <t>102</t>
  </si>
  <si>
    <t>ВСЕГО:</t>
  </si>
  <si>
    <t>103</t>
  </si>
  <si>
    <t>№ строки</t>
  </si>
  <si>
    <t>Сумма на 2021 год</t>
  </si>
  <si>
    <t>Сумма на 2022 год</t>
  </si>
  <si>
    <t>Сумма на 2023 год</t>
  </si>
  <si>
    <t>Код ведомства</t>
  </si>
  <si>
    <t>Раздел-подраздел</t>
  </si>
  <si>
    <t>Целевая статья</t>
  </si>
  <si>
    <t>Вид расхода</t>
  </si>
  <si>
    <t>104</t>
  </si>
  <si>
    <t>Условно-утвержденные расходы</t>
  </si>
  <si>
    <t>Приложение № 6</t>
  </si>
  <si>
    <t>(рублей)</t>
  </si>
  <si>
    <t xml:space="preserve">Ведомственная структура расходов бюджета сельсовета на 2021 год и плановый период 2022-2023 годов   </t>
  </si>
  <si>
    <t>Наименование главных распорядителей и наименование показателей бюджетной классификации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</si>
  <si>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</si>
  <si>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</si>
  <si>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</si>
  <si>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</si>
  <si>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</si>
  <si>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310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</si>
  <si>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 "</t>
  </si>
  <si>
    <t>Публичные нормативные социальные выплаты гражданам</t>
  </si>
  <si>
    <t>КУЛЬТУРА, КИНЕМАТОГРАФИЯ</t>
  </si>
  <si>
    <t>0800</t>
  </si>
  <si>
    <t>Культура</t>
  </si>
  <si>
    <t>0801</t>
  </si>
  <si>
    <t>1530088830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</si>
  <si>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</si>
  <si>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</si>
  <si>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</si>
  <si>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</si>
  <si>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</si>
  <si>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</si>
  <si>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</si>
  <si>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</si>
  <si>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</si>
  <si>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</si>
  <si>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</si>
  <si>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</si>
  <si>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</si>
  <si>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</si>
  <si>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</si>
  <si>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</si>
  <si>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</si>
  <si>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</si>
  <si>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от 18.06.21 № 00-РС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</si>
</sst>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/>
    <xf numFmtId="0" fontId="2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2" fontId="0" fillId="2" borderId="2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49" fontId="4" fillId="2" borderId="1" xfId="0" applyNumberFormat="1" applyFont="1" applyFill="1" applyBorder="1" applyAlignment="1" applyProtection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abSelected="1" view="pageBreakPreview" zoomScaleNormal="100" zoomScaleSheetLayoutView="100" workbookViewId="0">
      <selection activeCell="A5" sqref="A5:I5"/>
    </sheetView>
  </sheetViews>
  <sheetFormatPr defaultRowHeight="12.75" customHeight="1" x14ac:dyDescent="0.2"/>
  <cols>
    <col min="1" max="1" width="6.140625" style="2" customWidth="1"/>
    <col min="2" max="2" width="40.7109375" style="2" customWidth="1"/>
    <col min="3" max="3" width="7.7109375" style="2" customWidth="1"/>
    <col min="4" max="4" width="10.7109375" style="2" customWidth="1"/>
    <col min="5" max="5" width="13.5703125" style="2" customWidth="1"/>
    <col min="6" max="6" width="8" style="2" customWidth="1"/>
    <col min="7" max="9" width="15.7109375" style="2" customWidth="1"/>
    <col min="10" max="10" width="17.85546875" style="5" customWidth="1"/>
    <col min="11" max="11" width="11.7109375" style="5" bestFit="1" customWidth="1"/>
    <col min="12" max="12" width="18.7109375" style="5" customWidth="1"/>
    <col min="13" max="13" width="11.7109375" style="5" bestFit="1" customWidth="1"/>
    <col min="14" max="16384" width="9.140625" style="5"/>
  </cols>
  <sheetData>
    <row r="1" spans="1:13" x14ac:dyDescent="0.2">
      <c r="A1" s="1"/>
      <c r="C1" s="3"/>
      <c r="D1" s="3"/>
      <c r="E1" s="3"/>
      <c r="F1" s="3"/>
      <c r="G1" s="4" t="s">
        <v>224</v>
      </c>
      <c r="H1" s="4"/>
      <c r="I1" s="4"/>
    </row>
    <row r="2" spans="1:13" ht="26.25" customHeight="1" x14ac:dyDescent="0.2">
      <c r="G2" s="6" t="s">
        <v>228</v>
      </c>
      <c r="H2" s="4"/>
      <c r="I2" s="4"/>
    </row>
    <row r="3" spans="1:13" ht="12.75" customHeight="1" x14ac:dyDescent="0.2">
      <c r="G3" s="4" t="s">
        <v>259</v>
      </c>
      <c r="H3" s="4"/>
      <c r="I3" s="4"/>
    </row>
    <row r="4" spans="1:13" ht="11.25" customHeight="1" x14ac:dyDescent="0.2">
      <c r="A4" s="7"/>
      <c r="B4" s="7"/>
      <c r="C4" s="7"/>
      <c r="D4" s="7"/>
      <c r="E4" s="7"/>
      <c r="F4" s="7"/>
      <c r="G4" s="7"/>
      <c r="H4" s="7"/>
      <c r="I4" s="7"/>
    </row>
    <row r="5" spans="1:13" ht="18.75" customHeight="1" x14ac:dyDescent="0.2">
      <c r="A5" s="8" t="s">
        <v>226</v>
      </c>
      <c r="B5" s="8"/>
      <c r="C5" s="8"/>
      <c r="D5" s="8"/>
      <c r="E5" s="8"/>
      <c r="F5" s="8"/>
      <c r="G5" s="8"/>
      <c r="H5" s="8"/>
      <c r="I5" s="8"/>
    </row>
    <row r="6" spans="1:13" ht="13.5" customHeight="1" x14ac:dyDescent="0.2">
      <c r="A6" s="9"/>
      <c r="B6" s="9"/>
      <c r="C6" s="10"/>
      <c r="I6" s="11" t="s">
        <v>225</v>
      </c>
    </row>
    <row r="7" spans="1:13" x14ac:dyDescent="0.2">
      <c r="A7" s="12" t="s">
        <v>214</v>
      </c>
      <c r="B7" s="12" t="s">
        <v>227</v>
      </c>
      <c r="C7" s="12" t="s">
        <v>218</v>
      </c>
      <c r="D7" s="12" t="s">
        <v>219</v>
      </c>
      <c r="E7" s="12" t="s">
        <v>220</v>
      </c>
      <c r="F7" s="12" t="s">
        <v>221</v>
      </c>
      <c r="G7" s="12" t="s">
        <v>215</v>
      </c>
      <c r="H7" s="12" t="s">
        <v>216</v>
      </c>
      <c r="I7" s="12" t="s">
        <v>217</v>
      </c>
      <c r="J7" s="13"/>
    </row>
    <row r="8" spans="1:13" ht="18.75" customHeight="1" x14ac:dyDescent="0.2">
      <c r="A8" s="14"/>
      <c r="B8" s="14"/>
      <c r="C8" s="12"/>
      <c r="D8" s="12"/>
      <c r="E8" s="12"/>
      <c r="F8" s="12"/>
      <c r="G8" s="14"/>
      <c r="H8" s="14"/>
      <c r="I8" s="14"/>
      <c r="J8" s="15"/>
    </row>
    <row r="9" spans="1:13" x14ac:dyDescent="0.2">
      <c r="A9" s="16" t="s">
        <v>1</v>
      </c>
      <c r="B9" s="16" t="s">
        <v>2</v>
      </c>
      <c r="C9" s="16" t="s">
        <v>7</v>
      </c>
      <c r="D9" s="16" t="s">
        <v>8</v>
      </c>
      <c r="E9" s="16" t="s">
        <v>0</v>
      </c>
      <c r="F9" s="16" t="s">
        <v>9</v>
      </c>
      <c r="G9" s="16" t="s">
        <v>3</v>
      </c>
      <c r="H9" s="16" t="s">
        <v>4</v>
      </c>
      <c r="I9" s="16" t="s">
        <v>5</v>
      </c>
      <c r="J9" s="15"/>
      <c r="K9" s="17"/>
      <c r="L9" s="17"/>
    </row>
    <row r="10" spans="1:13" ht="47.25" x14ac:dyDescent="0.2">
      <c r="A10" s="18" t="s">
        <v>1</v>
      </c>
      <c r="B10" s="19" t="s">
        <v>11</v>
      </c>
      <c r="C10" s="18" t="s">
        <v>10</v>
      </c>
      <c r="D10" s="18"/>
      <c r="E10" s="18"/>
      <c r="F10" s="18"/>
      <c r="G10" s="20">
        <f>G11+G45+G54+G69+G85++G105+G112+G119+G126+G133</f>
        <v>8851737.129999999</v>
      </c>
      <c r="H10" s="20">
        <f>H11+H45+H54+H69+H85++H105+H112+H119+H126+H133</f>
        <v>7346050</v>
      </c>
      <c r="I10" s="20">
        <f>I11+I45+I54+I69+I85++I105+I112+I119+I126+I133</f>
        <v>7570720</v>
      </c>
      <c r="M10" s="17"/>
    </row>
    <row r="11" spans="1:13" ht="28.5" x14ac:dyDescent="0.2">
      <c r="A11" s="21" t="s">
        <v>2</v>
      </c>
      <c r="B11" s="22" t="s">
        <v>13</v>
      </c>
      <c r="C11" s="21" t="s">
        <v>10</v>
      </c>
      <c r="D11" s="21" t="s">
        <v>12</v>
      </c>
      <c r="E11" s="21"/>
      <c r="F11" s="21"/>
      <c r="G11" s="23">
        <f>G12+G18+G28+G34</f>
        <v>4571237.74</v>
      </c>
      <c r="H11" s="23">
        <f t="shared" ref="H11:I11" si="0">H12+H18+H28+H34</f>
        <v>3526430</v>
      </c>
      <c r="I11" s="23">
        <f t="shared" si="0"/>
        <v>3570604</v>
      </c>
    </row>
    <row r="12" spans="1:13" ht="38.25" x14ac:dyDescent="0.2">
      <c r="A12" s="24" t="s">
        <v>7</v>
      </c>
      <c r="B12" s="25" t="s">
        <v>15</v>
      </c>
      <c r="C12" s="24" t="s">
        <v>10</v>
      </c>
      <c r="D12" s="24" t="s">
        <v>14</v>
      </c>
      <c r="E12" s="24"/>
      <c r="F12" s="24"/>
      <c r="G12" s="26">
        <f t="shared" ref="G12:I15" si="1">G13</f>
        <v>940140</v>
      </c>
      <c r="H12" s="26">
        <f t="shared" si="1"/>
        <v>744966</v>
      </c>
      <c r="I12" s="26">
        <f t="shared" si="1"/>
        <v>756209</v>
      </c>
      <c r="J12" s="17"/>
    </row>
    <row r="13" spans="1:13" x14ac:dyDescent="0.2">
      <c r="A13" s="27" t="s">
        <v>8</v>
      </c>
      <c r="B13" s="28" t="s">
        <v>17</v>
      </c>
      <c r="C13" s="27" t="s">
        <v>10</v>
      </c>
      <c r="D13" s="27" t="s">
        <v>14</v>
      </c>
      <c r="E13" s="27" t="s">
        <v>16</v>
      </c>
      <c r="F13" s="27"/>
      <c r="G13" s="29">
        <f t="shared" si="1"/>
        <v>940140</v>
      </c>
      <c r="H13" s="29">
        <f t="shared" ref="H13:H15" si="2">H14</f>
        <v>744966</v>
      </c>
      <c r="I13" s="29">
        <f t="shared" ref="I13:I15" si="3">I14</f>
        <v>756209</v>
      </c>
    </row>
    <row r="14" spans="1:13" ht="25.5" x14ac:dyDescent="0.2">
      <c r="A14" s="27" t="s">
        <v>0</v>
      </c>
      <c r="B14" s="28" t="s">
        <v>19</v>
      </c>
      <c r="C14" s="27" t="s">
        <v>10</v>
      </c>
      <c r="D14" s="27" t="s">
        <v>14</v>
      </c>
      <c r="E14" s="27" t="s">
        <v>18</v>
      </c>
      <c r="F14" s="27"/>
      <c r="G14" s="29">
        <f t="shared" si="1"/>
        <v>940140</v>
      </c>
      <c r="H14" s="29">
        <f t="shared" si="2"/>
        <v>744966</v>
      </c>
      <c r="I14" s="29">
        <f t="shared" si="3"/>
        <v>756209</v>
      </c>
    </row>
    <row r="15" spans="1:13" ht="25.5" x14ac:dyDescent="0.2">
      <c r="A15" s="27" t="s">
        <v>9</v>
      </c>
      <c r="B15" s="28" t="s">
        <v>21</v>
      </c>
      <c r="C15" s="27" t="s">
        <v>10</v>
      </c>
      <c r="D15" s="27" t="s">
        <v>14</v>
      </c>
      <c r="E15" s="27" t="s">
        <v>20</v>
      </c>
      <c r="F15" s="27"/>
      <c r="G15" s="29">
        <f t="shared" si="1"/>
        <v>940140</v>
      </c>
      <c r="H15" s="29">
        <f t="shared" si="2"/>
        <v>744966</v>
      </c>
      <c r="I15" s="29">
        <f t="shared" si="3"/>
        <v>756209</v>
      </c>
    </row>
    <row r="16" spans="1:13" ht="76.5" x14ac:dyDescent="0.2">
      <c r="A16" s="27" t="s">
        <v>3</v>
      </c>
      <c r="B16" s="28" t="s">
        <v>23</v>
      </c>
      <c r="C16" s="27" t="s">
        <v>10</v>
      </c>
      <c r="D16" s="27" t="s">
        <v>14</v>
      </c>
      <c r="E16" s="27" t="s">
        <v>20</v>
      </c>
      <c r="F16" s="27" t="s">
        <v>22</v>
      </c>
      <c r="G16" s="29">
        <f>G17</f>
        <v>940140</v>
      </c>
      <c r="H16" s="29">
        <f t="shared" ref="H16:I16" si="4">H17</f>
        <v>744966</v>
      </c>
      <c r="I16" s="29">
        <f t="shared" si="4"/>
        <v>756209</v>
      </c>
    </row>
    <row r="17" spans="1:10" ht="25.5" x14ac:dyDescent="0.2">
      <c r="A17" s="27" t="s">
        <v>4</v>
      </c>
      <c r="B17" s="28" t="s">
        <v>25</v>
      </c>
      <c r="C17" s="27" t="s">
        <v>10</v>
      </c>
      <c r="D17" s="27" t="s">
        <v>14</v>
      </c>
      <c r="E17" s="27" t="s">
        <v>20</v>
      </c>
      <c r="F17" s="27" t="s">
        <v>24</v>
      </c>
      <c r="G17" s="29">
        <v>940140</v>
      </c>
      <c r="H17" s="29">
        <v>744966</v>
      </c>
      <c r="I17" s="29">
        <v>756209</v>
      </c>
    </row>
    <row r="18" spans="1:10" ht="51" x14ac:dyDescent="0.2">
      <c r="A18" s="24" t="s">
        <v>5</v>
      </c>
      <c r="B18" s="25" t="s">
        <v>27</v>
      </c>
      <c r="C18" s="24" t="s">
        <v>10</v>
      </c>
      <c r="D18" s="24" t="s">
        <v>26</v>
      </c>
      <c r="E18" s="24"/>
      <c r="F18" s="24"/>
      <c r="G18" s="26">
        <f>G19</f>
        <v>3607158.74</v>
      </c>
      <c r="H18" s="26">
        <f t="shared" ref="H18:I18" si="5">H19</f>
        <v>2757164</v>
      </c>
      <c r="I18" s="26">
        <f t="shared" si="5"/>
        <v>2790095</v>
      </c>
      <c r="J18" s="17"/>
    </row>
    <row r="19" spans="1:10" x14ac:dyDescent="0.2">
      <c r="A19" s="27" t="s">
        <v>6</v>
      </c>
      <c r="B19" s="28" t="s">
        <v>17</v>
      </c>
      <c r="C19" s="27" t="s">
        <v>10</v>
      </c>
      <c r="D19" s="27" t="s">
        <v>26</v>
      </c>
      <c r="E19" s="27" t="s">
        <v>16</v>
      </c>
      <c r="F19" s="27"/>
      <c r="G19" s="29">
        <f t="shared" ref="G19:G20" si="6">G20</f>
        <v>3607158.74</v>
      </c>
      <c r="H19" s="29">
        <f t="shared" ref="H19:H20" si="7">H20</f>
        <v>2757164</v>
      </c>
      <c r="I19" s="29">
        <f t="shared" ref="I19" si="8">I20</f>
        <v>2790095</v>
      </c>
    </row>
    <row r="20" spans="1:10" ht="25.5" x14ac:dyDescent="0.2">
      <c r="A20" s="27" t="s">
        <v>28</v>
      </c>
      <c r="B20" s="28" t="s">
        <v>19</v>
      </c>
      <c r="C20" s="27" t="s">
        <v>10</v>
      </c>
      <c r="D20" s="27" t="s">
        <v>26</v>
      </c>
      <c r="E20" s="27" t="s">
        <v>18</v>
      </c>
      <c r="F20" s="27"/>
      <c r="G20" s="29">
        <f t="shared" si="6"/>
        <v>3607158.74</v>
      </c>
      <c r="H20" s="29">
        <f t="shared" si="7"/>
        <v>2757164</v>
      </c>
      <c r="I20" s="29">
        <f>I21</f>
        <v>2790095</v>
      </c>
    </row>
    <row r="21" spans="1:10" ht="51" x14ac:dyDescent="0.2">
      <c r="A21" s="27" t="s">
        <v>31</v>
      </c>
      <c r="B21" s="28" t="s">
        <v>30</v>
      </c>
      <c r="C21" s="27" t="s">
        <v>10</v>
      </c>
      <c r="D21" s="27" t="s">
        <v>26</v>
      </c>
      <c r="E21" s="27" t="s">
        <v>29</v>
      </c>
      <c r="F21" s="27"/>
      <c r="G21" s="29">
        <f>G22+G24+G26</f>
        <v>3607158.74</v>
      </c>
      <c r="H21" s="29">
        <f t="shared" ref="H21:I21" si="9">H22+H24+H26</f>
        <v>2757164</v>
      </c>
      <c r="I21" s="29">
        <f t="shared" si="9"/>
        <v>2790095</v>
      </c>
    </row>
    <row r="22" spans="1:10" ht="76.5" x14ac:dyDescent="0.2">
      <c r="A22" s="27" t="s">
        <v>32</v>
      </c>
      <c r="B22" s="28" t="s">
        <v>23</v>
      </c>
      <c r="C22" s="27" t="s">
        <v>10</v>
      </c>
      <c r="D22" s="27" t="s">
        <v>26</v>
      </c>
      <c r="E22" s="27" t="s">
        <v>29</v>
      </c>
      <c r="F22" s="27" t="s">
        <v>22</v>
      </c>
      <c r="G22" s="29">
        <f>G23</f>
        <v>2724716</v>
      </c>
      <c r="H22" s="29">
        <f t="shared" ref="H22:I22" si="10">H23</f>
        <v>2185978</v>
      </c>
      <c r="I22" s="29">
        <f t="shared" si="10"/>
        <v>2218909</v>
      </c>
    </row>
    <row r="23" spans="1:10" ht="25.5" x14ac:dyDescent="0.2">
      <c r="A23" s="27" t="s">
        <v>33</v>
      </c>
      <c r="B23" s="28" t="s">
        <v>25</v>
      </c>
      <c r="C23" s="27" t="s">
        <v>10</v>
      </c>
      <c r="D23" s="27" t="s">
        <v>26</v>
      </c>
      <c r="E23" s="27" t="s">
        <v>29</v>
      </c>
      <c r="F23" s="27" t="s">
        <v>24</v>
      </c>
      <c r="G23" s="29">
        <f>2757720-33004</f>
        <v>2724716</v>
      </c>
      <c r="H23" s="29">
        <v>2185978</v>
      </c>
      <c r="I23" s="29">
        <v>2218909</v>
      </c>
    </row>
    <row r="24" spans="1:10" ht="25.5" x14ac:dyDescent="0.2">
      <c r="A24" s="27" t="s">
        <v>36</v>
      </c>
      <c r="B24" s="28" t="s">
        <v>35</v>
      </c>
      <c r="C24" s="27" t="s">
        <v>10</v>
      </c>
      <c r="D24" s="27" t="s">
        <v>26</v>
      </c>
      <c r="E24" s="27" t="s">
        <v>29</v>
      </c>
      <c r="F24" s="27" t="s">
        <v>34</v>
      </c>
      <c r="G24" s="29">
        <f>G25</f>
        <v>881442.74</v>
      </c>
      <c r="H24" s="29">
        <f t="shared" ref="H24:I24" si="11">H25</f>
        <v>570386</v>
      </c>
      <c r="I24" s="29">
        <f t="shared" si="11"/>
        <v>570386</v>
      </c>
    </row>
    <row r="25" spans="1:10" ht="38.25" x14ac:dyDescent="0.2">
      <c r="A25" s="27" t="s">
        <v>39</v>
      </c>
      <c r="B25" s="28" t="s">
        <v>38</v>
      </c>
      <c r="C25" s="27" t="s">
        <v>10</v>
      </c>
      <c r="D25" s="27" t="s">
        <v>26</v>
      </c>
      <c r="E25" s="27" t="s">
        <v>29</v>
      </c>
      <c r="F25" s="27" t="s">
        <v>37</v>
      </c>
      <c r="G25" s="29">
        <f>882397-983.26+29</f>
        <v>881442.74</v>
      </c>
      <c r="H25" s="29">
        <f>570838-452</f>
        <v>570386</v>
      </c>
      <c r="I25" s="29">
        <f>570838-452</f>
        <v>570386</v>
      </c>
    </row>
    <row r="26" spans="1:10" x14ac:dyDescent="0.2">
      <c r="A26" s="27" t="s">
        <v>42</v>
      </c>
      <c r="B26" s="28" t="s">
        <v>41</v>
      </c>
      <c r="C26" s="27" t="s">
        <v>10</v>
      </c>
      <c r="D26" s="27" t="s">
        <v>26</v>
      </c>
      <c r="E26" s="27" t="s">
        <v>29</v>
      </c>
      <c r="F26" s="27" t="s">
        <v>40</v>
      </c>
      <c r="G26" s="29">
        <f>G27</f>
        <v>1000</v>
      </c>
      <c r="H26" s="29">
        <f t="shared" ref="H26:I26" si="12">H27</f>
        <v>800</v>
      </c>
      <c r="I26" s="29">
        <f t="shared" si="12"/>
        <v>800</v>
      </c>
    </row>
    <row r="27" spans="1:10" x14ac:dyDescent="0.2">
      <c r="A27" s="27" t="s">
        <v>45</v>
      </c>
      <c r="B27" s="28" t="s">
        <v>44</v>
      </c>
      <c r="C27" s="27" t="s">
        <v>10</v>
      </c>
      <c r="D27" s="27" t="s">
        <v>26</v>
      </c>
      <c r="E27" s="27" t="s">
        <v>29</v>
      </c>
      <c r="F27" s="27" t="s">
        <v>43</v>
      </c>
      <c r="G27" s="29">
        <v>1000</v>
      </c>
      <c r="H27" s="29">
        <v>800</v>
      </c>
      <c r="I27" s="29">
        <v>800</v>
      </c>
    </row>
    <row r="28" spans="1:10" x14ac:dyDescent="0.2">
      <c r="A28" s="24" t="s">
        <v>48</v>
      </c>
      <c r="B28" s="25" t="s">
        <v>47</v>
      </c>
      <c r="C28" s="24" t="s">
        <v>10</v>
      </c>
      <c r="D28" s="24" t="s">
        <v>46</v>
      </c>
      <c r="E28" s="24"/>
      <c r="F28" s="24"/>
      <c r="G28" s="26">
        <f>G29</f>
        <v>10000</v>
      </c>
      <c r="H28" s="26">
        <f t="shared" ref="H28:I28" si="13">H29</f>
        <v>10000</v>
      </c>
      <c r="I28" s="26">
        <f t="shared" si="13"/>
        <v>10000</v>
      </c>
      <c r="J28" s="17"/>
    </row>
    <row r="29" spans="1:10" x14ac:dyDescent="0.2">
      <c r="A29" s="27" t="s">
        <v>49</v>
      </c>
      <c r="B29" s="28" t="s">
        <v>17</v>
      </c>
      <c r="C29" s="27" t="s">
        <v>10</v>
      </c>
      <c r="D29" s="27" t="s">
        <v>46</v>
      </c>
      <c r="E29" s="27" t="s">
        <v>16</v>
      </c>
      <c r="F29" s="27"/>
      <c r="G29" s="29">
        <f t="shared" ref="G29:G32" si="14">G30</f>
        <v>10000</v>
      </c>
      <c r="H29" s="29">
        <f t="shared" ref="H29:H32" si="15">H30</f>
        <v>10000</v>
      </c>
      <c r="I29" s="29">
        <f t="shared" ref="I29:I32" si="16">I30</f>
        <v>10000</v>
      </c>
    </row>
    <row r="30" spans="1:10" ht="25.5" x14ac:dyDescent="0.2">
      <c r="A30" s="27" t="s">
        <v>52</v>
      </c>
      <c r="B30" s="28" t="s">
        <v>51</v>
      </c>
      <c r="C30" s="27" t="s">
        <v>10</v>
      </c>
      <c r="D30" s="27" t="s">
        <v>46</v>
      </c>
      <c r="E30" s="27" t="s">
        <v>50</v>
      </c>
      <c r="F30" s="27"/>
      <c r="G30" s="29">
        <f t="shared" si="14"/>
        <v>10000</v>
      </c>
      <c r="H30" s="29">
        <f t="shared" si="15"/>
        <v>10000</v>
      </c>
      <c r="I30" s="29">
        <f t="shared" si="16"/>
        <v>10000</v>
      </c>
    </row>
    <row r="31" spans="1:10" ht="38.25" x14ac:dyDescent="0.2">
      <c r="A31" s="27" t="s">
        <v>55</v>
      </c>
      <c r="B31" s="28" t="s">
        <v>54</v>
      </c>
      <c r="C31" s="27" t="s">
        <v>10</v>
      </c>
      <c r="D31" s="27" t="s">
        <v>46</v>
      </c>
      <c r="E31" s="27" t="s">
        <v>53</v>
      </c>
      <c r="F31" s="27"/>
      <c r="G31" s="29">
        <f t="shared" si="14"/>
        <v>10000</v>
      </c>
      <c r="H31" s="29">
        <f t="shared" si="15"/>
        <v>10000</v>
      </c>
      <c r="I31" s="29">
        <f t="shared" si="16"/>
        <v>10000</v>
      </c>
    </row>
    <row r="32" spans="1:10" x14ac:dyDescent="0.2">
      <c r="A32" s="27" t="s">
        <v>56</v>
      </c>
      <c r="B32" s="28" t="s">
        <v>41</v>
      </c>
      <c r="C32" s="27" t="s">
        <v>10</v>
      </c>
      <c r="D32" s="27" t="s">
        <v>46</v>
      </c>
      <c r="E32" s="27" t="s">
        <v>53</v>
      </c>
      <c r="F32" s="27" t="s">
        <v>40</v>
      </c>
      <c r="G32" s="29">
        <f t="shared" si="14"/>
        <v>10000</v>
      </c>
      <c r="H32" s="29">
        <f t="shared" si="15"/>
        <v>10000</v>
      </c>
      <c r="I32" s="29">
        <f t="shared" si="16"/>
        <v>10000</v>
      </c>
    </row>
    <row r="33" spans="1:10" x14ac:dyDescent="0.2">
      <c r="A33" s="27" t="s">
        <v>59</v>
      </c>
      <c r="B33" s="28" t="s">
        <v>58</v>
      </c>
      <c r="C33" s="27" t="s">
        <v>10</v>
      </c>
      <c r="D33" s="27" t="s">
        <v>46</v>
      </c>
      <c r="E33" s="27" t="s">
        <v>53</v>
      </c>
      <c r="F33" s="27" t="s">
        <v>57</v>
      </c>
      <c r="G33" s="29">
        <v>10000</v>
      </c>
      <c r="H33" s="29">
        <v>10000</v>
      </c>
      <c r="I33" s="29">
        <v>10000</v>
      </c>
    </row>
    <row r="34" spans="1:10" x14ac:dyDescent="0.2">
      <c r="A34" s="24" t="s">
        <v>62</v>
      </c>
      <c r="B34" s="25" t="s">
        <v>61</v>
      </c>
      <c r="C34" s="24" t="s">
        <v>10</v>
      </c>
      <c r="D34" s="24" t="s">
        <v>60</v>
      </c>
      <c r="E34" s="24"/>
      <c r="F34" s="24"/>
      <c r="G34" s="26">
        <f>G35</f>
        <v>13939</v>
      </c>
      <c r="H34" s="26">
        <f t="shared" ref="H34:I34" si="17">H35</f>
        <v>14300</v>
      </c>
      <c r="I34" s="26">
        <f t="shared" si="17"/>
        <v>14300</v>
      </c>
      <c r="J34" s="17"/>
    </row>
    <row r="35" spans="1:10" x14ac:dyDescent="0.2">
      <c r="A35" s="27" t="s">
        <v>63</v>
      </c>
      <c r="B35" s="28" t="s">
        <v>17</v>
      </c>
      <c r="C35" s="27" t="s">
        <v>10</v>
      </c>
      <c r="D35" s="27" t="s">
        <v>60</v>
      </c>
      <c r="E35" s="27" t="s">
        <v>16</v>
      </c>
      <c r="F35" s="27"/>
      <c r="G35" s="29">
        <f>G36</f>
        <v>13939</v>
      </c>
      <c r="H35" s="29">
        <f t="shared" ref="H35" si="18">H36</f>
        <v>14300</v>
      </c>
      <c r="I35" s="29">
        <f t="shared" ref="I35" si="19">I36</f>
        <v>14300</v>
      </c>
    </row>
    <row r="36" spans="1:10" ht="25.5" x14ac:dyDescent="0.2">
      <c r="A36" s="27" t="s">
        <v>66</v>
      </c>
      <c r="B36" s="28" t="s">
        <v>65</v>
      </c>
      <c r="C36" s="27" t="s">
        <v>10</v>
      </c>
      <c r="D36" s="27" t="s">
        <v>60</v>
      </c>
      <c r="E36" s="27" t="s">
        <v>64</v>
      </c>
      <c r="F36" s="27"/>
      <c r="G36" s="29">
        <f>G37+G40</f>
        <v>13939</v>
      </c>
      <c r="H36" s="29">
        <f t="shared" ref="H36:I36" si="20">H37+H40</f>
        <v>14300</v>
      </c>
      <c r="I36" s="29">
        <f t="shared" si="20"/>
        <v>14300</v>
      </c>
    </row>
    <row r="37" spans="1:10" ht="51" x14ac:dyDescent="0.2">
      <c r="A37" s="27" t="s">
        <v>69</v>
      </c>
      <c r="B37" s="28" t="s">
        <v>68</v>
      </c>
      <c r="C37" s="27" t="s">
        <v>10</v>
      </c>
      <c r="D37" s="27" t="s">
        <v>60</v>
      </c>
      <c r="E37" s="27" t="s">
        <v>67</v>
      </c>
      <c r="F37" s="27"/>
      <c r="G37" s="29">
        <f>G38</f>
        <v>2139</v>
      </c>
      <c r="H37" s="29">
        <f t="shared" ref="H37:I37" si="21">H38</f>
        <v>2500</v>
      </c>
      <c r="I37" s="29">
        <f t="shared" si="21"/>
        <v>2500</v>
      </c>
    </row>
    <row r="38" spans="1:10" x14ac:dyDescent="0.2">
      <c r="A38" s="27" t="s">
        <v>70</v>
      </c>
      <c r="B38" s="28" t="s">
        <v>41</v>
      </c>
      <c r="C38" s="27" t="s">
        <v>10</v>
      </c>
      <c r="D38" s="27" t="s">
        <v>60</v>
      </c>
      <c r="E38" s="27" t="s">
        <v>67</v>
      </c>
      <c r="F38" s="27" t="s">
        <v>40</v>
      </c>
      <c r="G38" s="29">
        <f>G39</f>
        <v>2139</v>
      </c>
      <c r="H38" s="29">
        <f t="shared" ref="H38" si="22">H39</f>
        <v>2500</v>
      </c>
      <c r="I38" s="29">
        <f t="shared" ref="I38" si="23">I39</f>
        <v>2500</v>
      </c>
    </row>
    <row r="39" spans="1:10" x14ac:dyDescent="0.2">
      <c r="A39" s="27" t="s">
        <v>71</v>
      </c>
      <c r="B39" s="28" t="s">
        <v>44</v>
      </c>
      <c r="C39" s="27" t="s">
        <v>10</v>
      </c>
      <c r="D39" s="27" t="s">
        <v>60</v>
      </c>
      <c r="E39" s="27" t="s">
        <v>67</v>
      </c>
      <c r="F39" s="27" t="s">
        <v>43</v>
      </c>
      <c r="G39" s="29">
        <f>2500-361</f>
        <v>2139</v>
      </c>
      <c r="H39" s="29">
        <v>2500</v>
      </c>
      <c r="I39" s="29">
        <v>2500</v>
      </c>
    </row>
    <row r="40" spans="1:10" ht="63.75" x14ac:dyDescent="0.2">
      <c r="A40" s="27" t="s">
        <v>74</v>
      </c>
      <c r="B40" s="28" t="s">
        <v>73</v>
      </c>
      <c r="C40" s="27" t="s">
        <v>10</v>
      </c>
      <c r="D40" s="27" t="s">
        <v>60</v>
      </c>
      <c r="E40" s="27" t="s">
        <v>72</v>
      </c>
      <c r="F40" s="27"/>
      <c r="G40" s="29">
        <f>G41+G43</f>
        <v>11800</v>
      </c>
      <c r="H40" s="29">
        <f t="shared" ref="H40:I40" si="24">H41+H43</f>
        <v>11800</v>
      </c>
      <c r="I40" s="29">
        <f t="shared" si="24"/>
        <v>11800</v>
      </c>
    </row>
    <row r="41" spans="1:10" ht="76.5" x14ac:dyDescent="0.2">
      <c r="A41" s="27" t="s">
        <v>75</v>
      </c>
      <c r="B41" s="28" t="s">
        <v>23</v>
      </c>
      <c r="C41" s="27" t="s">
        <v>10</v>
      </c>
      <c r="D41" s="27" t="s">
        <v>60</v>
      </c>
      <c r="E41" s="27" t="s">
        <v>72</v>
      </c>
      <c r="F41" s="27" t="s">
        <v>22</v>
      </c>
      <c r="G41" s="29">
        <f>G42</f>
        <v>8948</v>
      </c>
      <c r="H41" s="29">
        <f t="shared" ref="H41:I41" si="25">H42</f>
        <v>8948</v>
      </c>
      <c r="I41" s="29">
        <f t="shared" si="25"/>
        <v>8948</v>
      </c>
    </row>
    <row r="42" spans="1:10" ht="25.5" x14ac:dyDescent="0.2">
      <c r="A42" s="27" t="s">
        <v>76</v>
      </c>
      <c r="B42" s="28" t="s">
        <v>25</v>
      </c>
      <c r="C42" s="27" t="s">
        <v>10</v>
      </c>
      <c r="D42" s="27" t="s">
        <v>60</v>
      </c>
      <c r="E42" s="27" t="s">
        <v>72</v>
      </c>
      <c r="F42" s="27" t="s">
        <v>24</v>
      </c>
      <c r="G42" s="29">
        <v>8948</v>
      </c>
      <c r="H42" s="29">
        <v>8948</v>
      </c>
      <c r="I42" s="29">
        <v>8948</v>
      </c>
    </row>
    <row r="43" spans="1:10" ht="25.5" x14ac:dyDescent="0.2">
      <c r="A43" s="27" t="s">
        <v>77</v>
      </c>
      <c r="B43" s="28" t="s">
        <v>35</v>
      </c>
      <c r="C43" s="27" t="s">
        <v>10</v>
      </c>
      <c r="D43" s="27" t="s">
        <v>60</v>
      </c>
      <c r="E43" s="27" t="s">
        <v>72</v>
      </c>
      <c r="F43" s="27" t="s">
        <v>34</v>
      </c>
      <c r="G43" s="29">
        <f>G44</f>
        <v>2852</v>
      </c>
      <c r="H43" s="29">
        <f t="shared" ref="H43:I43" si="26">H44</f>
        <v>2852</v>
      </c>
      <c r="I43" s="29">
        <f t="shared" si="26"/>
        <v>2852</v>
      </c>
    </row>
    <row r="44" spans="1:10" ht="38.25" x14ac:dyDescent="0.2">
      <c r="A44" s="27" t="s">
        <v>78</v>
      </c>
      <c r="B44" s="28" t="s">
        <v>38</v>
      </c>
      <c r="C44" s="27" t="s">
        <v>10</v>
      </c>
      <c r="D44" s="27" t="s">
        <v>60</v>
      </c>
      <c r="E44" s="27" t="s">
        <v>72</v>
      </c>
      <c r="F44" s="27" t="s">
        <v>37</v>
      </c>
      <c r="G44" s="29">
        <f>1752+1100</f>
        <v>2852</v>
      </c>
      <c r="H44" s="29">
        <f>1752+1100</f>
        <v>2852</v>
      </c>
      <c r="I44" s="29">
        <f>1752+1100</f>
        <v>2852</v>
      </c>
    </row>
    <row r="45" spans="1:10" ht="14.25" x14ac:dyDescent="0.2">
      <c r="A45" s="21" t="s">
        <v>81</v>
      </c>
      <c r="B45" s="22" t="s">
        <v>80</v>
      </c>
      <c r="C45" s="21" t="s">
        <v>10</v>
      </c>
      <c r="D45" s="21" t="s">
        <v>79</v>
      </c>
      <c r="E45" s="21"/>
      <c r="F45" s="21"/>
      <c r="G45" s="23">
        <f>G46</f>
        <v>393749</v>
      </c>
      <c r="H45" s="23">
        <f t="shared" ref="H45:I45" si="27">H46</f>
        <v>398452</v>
      </c>
      <c r="I45" s="23">
        <f t="shared" si="27"/>
        <v>416429</v>
      </c>
    </row>
    <row r="46" spans="1:10" x14ac:dyDescent="0.2">
      <c r="A46" s="24" t="s">
        <v>84</v>
      </c>
      <c r="B46" s="25" t="s">
        <v>83</v>
      </c>
      <c r="C46" s="24" t="s">
        <v>10</v>
      </c>
      <c r="D46" s="24" t="s">
        <v>82</v>
      </c>
      <c r="E46" s="24"/>
      <c r="F46" s="24"/>
      <c r="G46" s="26">
        <f>G47</f>
        <v>393749</v>
      </c>
      <c r="H46" s="26">
        <f t="shared" ref="H46:I46" si="28">H47</f>
        <v>398452</v>
      </c>
      <c r="I46" s="26">
        <f t="shared" si="28"/>
        <v>416429</v>
      </c>
      <c r="J46" s="17"/>
    </row>
    <row r="47" spans="1:10" x14ac:dyDescent="0.2">
      <c r="A47" s="27" t="s">
        <v>85</v>
      </c>
      <c r="B47" s="28" t="s">
        <v>17</v>
      </c>
      <c r="C47" s="27" t="s">
        <v>10</v>
      </c>
      <c r="D47" s="27" t="s">
        <v>82</v>
      </c>
      <c r="E47" s="27" t="s">
        <v>16</v>
      </c>
      <c r="F47" s="27"/>
      <c r="G47" s="29">
        <f t="shared" ref="G47:G48" si="29">G48</f>
        <v>393749</v>
      </c>
      <c r="H47" s="29">
        <f t="shared" ref="H47:H48" si="30">H48</f>
        <v>398452</v>
      </c>
      <c r="I47" s="29">
        <f t="shared" ref="I47:I48" si="31">I48</f>
        <v>416429</v>
      </c>
    </row>
    <row r="48" spans="1:10" ht="25.5" x14ac:dyDescent="0.2">
      <c r="A48" s="27" t="s">
        <v>86</v>
      </c>
      <c r="B48" s="28" t="s">
        <v>65</v>
      </c>
      <c r="C48" s="27" t="s">
        <v>10</v>
      </c>
      <c r="D48" s="27" t="s">
        <v>82</v>
      </c>
      <c r="E48" s="27" t="s">
        <v>64</v>
      </c>
      <c r="F48" s="27"/>
      <c r="G48" s="29">
        <f t="shared" si="29"/>
        <v>393749</v>
      </c>
      <c r="H48" s="29">
        <f t="shared" si="30"/>
        <v>398452</v>
      </c>
      <c r="I48" s="29">
        <f t="shared" si="31"/>
        <v>416429</v>
      </c>
    </row>
    <row r="49" spans="1:10" ht="51" x14ac:dyDescent="0.2">
      <c r="A49" s="27" t="s">
        <v>89</v>
      </c>
      <c r="B49" s="28" t="s">
        <v>88</v>
      </c>
      <c r="C49" s="27" t="s">
        <v>10</v>
      </c>
      <c r="D49" s="27" t="s">
        <v>82</v>
      </c>
      <c r="E49" s="27" t="s">
        <v>87</v>
      </c>
      <c r="F49" s="27"/>
      <c r="G49" s="29">
        <f>G50+G52</f>
        <v>393749</v>
      </c>
      <c r="H49" s="29">
        <f t="shared" ref="H49:I49" si="32">H50+H52</f>
        <v>398452</v>
      </c>
      <c r="I49" s="29">
        <f t="shared" si="32"/>
        <v>416429</v>
      </c>
    </row>
    <row r="50" spans="1:10" ht="76.5" x14ac:dyDescent="0.2">
      <c r="A50" s="27" t="s">
        <v>90</v>
      </c>
      <c r="B50" s="28" t="s">
        <v>23</v>
      </c>
      <c r="C50" s="27" t="s">
        <v>10</v>
      </c>
      <c r="D50" s="27" t="s">
        <v>82</v>
      </c>
      <c r="E50" s="27" t="s">
        <v>87</v>
      </c>
      <c r="F50" s="27" t="s">
        <v>22</v>
      </c>
      <c r="G50" s="29">
        <f>G51</f>
        <v>359100</v>
      </c>
      <c r="H50" s="29">
        <f t="shared" ref="H50:I50" si="33">H51</f>
        <v>359100</v>
      </c>
      <c r="I50" s="29">
        <f t="shared" si="33"/>
        <v>359100</v>
      </c>
    </row>
    <row r="51" spans="1:10" ht="25.5" x14ac:dyDescent="0.2">
      <c r="A51" s="27" t="s">
        <v>91</v>
      </c>
      <c r="B51" s="28" t="s">
        <v>25</v>
      </c>
      <c r="C51" s="27" t="s">
        <v>10</v>
      </c>
      <c r="D51" s="27" t="s">
        <v>82</v>
      </c>
      <c r="E51" s="27" t="s">
        <v>87</v>
      </c>
      <c r="F51" s="27" t="s">
        <v>24</v>
      </c>
      <c r="G51" s="29">
        <v>359100</v>
      </c>
      <c r="H51" s="29">
        <v>359100</v>
      </c>
      <c r="I51" s="29">
        <v>359100</v>
      </c>
    </row>
    <row r="52" spans="1:10" ht="25.5" x14ac:dyDescent="0.2">
      <c r="A52" s="27" t="s">
        <v>92</v>
      </c>
      <c r="B52" s="28" t="s">
        <v>35</v>
      </c>
      <c r="C52" s="27" t="s">
        <v>10</v>
      </c>
      <c r="D52" s="27" t="s">
        <v>82</v>
      </c>
      <c r="E52" s="27" t="s">
        <v>87</v>
      </c>
      <c r="F52" s="27" t="s">
        <v>34</v>
      </c>
      <c r="G52" s="29">
        <f>G53</f>
        <v>34649</v>
      </c>
      <c r="H52" s="29">
        <f t="shared" ref="H52:I52" si="34">H53</f>
        <v>39352</v>
      </c>
      <c r="I52" s="29">
        <f t="shared" si="34"/>
        <v>57329</v>
      </c>
    </row>
    <row r="53" spans="1:10" ht="38.25" x14ac:dyDescent="0.2">
      <c r="A53" s="27" t="s">
        <v>93</v>
      </c>
      <c r="B53" s="28" t="s">
        <v>38</v>
      </c>
      <c r="C53" s="27" t="s">
        <v>10</v>
      </c>
      <c r="D53" s="27" t="s">
        <v>82</v>
      </c>
      <c r="E53" s="27" t="s">
        <v>87</v>
      </c>
      <c r="F53" s="27" t="s">
        <v>37</v>
      </c>
      <c r="G53" s="29">
        <v>34649</v>
      </c>
      <c r="H53" s="29">
        <v>39352</v>
      </c>
      <c r="I53" s="29">
        <v>57329</v>
      </c>
    </row>
    <row r="54" spans="1:10" ht="42.75" x14ac:dyDescent="0.2">
      <c r="A54" s="21" t="s">
        <v>96</v>
      </c>
      <c r="B54" s="22" t="s">
        <v>95</v>
      </c>
      <c r="C54" s="21" t="s">
        <v>10</v>
      </c>
      <c r="D54" s="21" t="s">
        <v>94</v>
      </c>
      <c r="E54" s="21"/>
      <c r="F54" s="21"/>
      <c r="G54" s="23">
        <f>G61+G55</f>
        <v>255390.39</v>
      </c>
      <c r="H54" s="23">
        <f t="shared" ref="H54:I54" si="35">H61+H55</f>
        <v>182632</v>
      </c>
      <c r="I54" s="23">
        <f t="shared" si="35"/>
        <v>182632</v>
      </c>
      <c r="J54" s="17"/>
    </row>
    <row r="55" spans="1:10" ht="38.25" x14ac:dyDescent="0.2">
      <c r="A55" s="21"/>
      <c r="B55" s="28" t="s">
        <v>255</v>
      </c>
      <c r="C55" s="27" t="s">
        <v>10</v>
      </c>
      <c r="D55" s="27" t="s">
        <v>256</v>
      </c>
      <c r="E55" s="27"/>
      <c r="F55" s="27"/>
      <c r="G55" s="26">
        <f>G56</f>
        <v>72758.39</v>
      </c>
      <c r="H55" s="26">
        <f t="shared" ref="H55:I55" si="36">H56</f>
        <v>0</v>
      </c>
      <c r="I55" s="26">
        <f t="shared" si="36"/>
        <v>0</v>
      </c>
      <c r="J55" s="17"/>
    </row>
    <row r="56" spans="1:10" ht="25.5" x14ac:dyDescent="0.2">
      <c r="A56" s="21"/>
      <c r="B56" s="28" t="s">
        <v>101</v>
      </c>
      <c r="C56" s="27" t="s">
        <v>10</v>
      </c>
      <c r="D56" s="27" t="s">
        <v>256</v>
      </c>
      <c r="E56" s="27" t="s">
        <v>100</v>
      </c>
      <c r="F56" s="27"/>
      <c r="G56" s="26">
        <f>G57</f>
        <v>72758.39</v>
      </c>
      <c r="H56" s="26">
        <f t="shared" ref="H56:I59" si="37">H57</f>
        <v>0</v>
      </c>
      <c r="I56" s="26">
        <f t="shared" si="37"/>
        <v>0</v>
      </c>
      <c r="J56" s="17"/>
    </row>
    <row r="57" spans="1:10" ht="38.25" x14ac:dyDescent="0.2">
      <c r="A57" s="21"/>
      <c r="B57" s="28" t="s">
        <v>104</v>
      </c>
      <c r="C57" s="27" t="s">
        <v>10</v>
      </c>
      <c r="D57" s="27" t="s">
        <v>256</v>
      </c>
      <c r="E57" s="27" t="s">
        <v>103</v>
      </c>
      <c r="F57" s="27"/>
      <c r="G57" s="26">
        <f>G58</f>
        <v>72758.39</v>
      </c>
      <c r="H57" s="26">
        <f t="shared" si="37"/>
        <v>0</v>
      </c>
      <c r="I57" s="26">
        <f t="shared" si="37"/>
        <v>0</v>
      </c>
      <c r="J57" s="17"/>
    </row>
    <row r="58" spans="1:10" ht="76.5" x14ac:dyDescent="0.2">
      <c r="A58" s="21"/>
      <c r="B58" s="28" t="s">
        <v>257</v>
      </c>
      <c r="C58" s="27" t="s">
        <v>10</v>
      </c>
      <c r="D58" s="27" t="s">
        <v>256</v>
      </c>
      <c r="E58" s="27" t="s">
        <v>258</v>
      </c>
      <c r="F58" s="27"/>
      <c r="G58" s="26">
        <f>G59</f>
        <v>72758.39</v>
      </c>
      <c r="H58" s="26">
        <f t="shared" si="37"/>
        <v>0</v>
      </c>
      <c r="I58" s="26">
        <f t="shared" si="37"/>
        <v>0</v>
      </c>
      <c r="J58" s="17"/>
    </row>
    <row r="59" spans="1:10" ht="25.5" x14ac:dyDescent="0.2">
      <c r="A59" s="21"/>
      <c r="B59" s="28" t="s">
        <v>35</v>
      </c>
      <c r="C59" s="27" t="s">
        <v>10</v>
      </c>
      <c r="D59" s="27" t="s">
        <v>256</v>
      </c>
      <c r="E59" s="27" t="s">
        <v>258</v>
      </c>
      <c r="F59" s="27" t="s">
        <v>34</v>
      </c>
      <c r="G59" s="26">
        <f>G60</f>
        <v>72758.39</v>
      </c>
      <c r="H59" s="26">
        <f t="shared" si="37"/>
        <v>0</v>
      </c>
      <c r="I59" s="26">
        <f t="shared" si="37"/>
        <v>0</v>
      </c>
      <c r="J59" s="17"/>
    </row>
    <row r="60" spans="1:10" ht="38.25" x14ac:dyDescent="0.2">
      <c r="A60" s="21"/>
      <c r="B60" s="28" t="s">
        <v>38</v>
      </c>
      <c r="C60" s="27" t="s">
        <v>10</v>
      </c>
      <c r="D60" s="27" t="s">
        <v>256</v>
      </c>
      <c r="E60" s="27" t="s">
        <v>258</v>
      </c>
      <c r="F60" s="27" t="s">
        <v>37</v>
      </c>
      <c r="G60" s="29">
        <v>72758.39</v>
      </c>
      <c r="H60" s="29">
        <v>0</v>
      </c>
      <c r="I60" s="29">
        <v>0</v>
      </c>
      <c r="J60" s="17"/>
    </row>
    <row r="61" spans="1:10" ht="38.25" x14ac:dyDescent="0.2">
      <c r="A61" s="24" t="s">
        <v>99</v>
      </c>
      <c r="B61" s="25" t="s">
        <v>98</v>
      </c>
      <c r="C61" s="24" t="s">
        <v>10</v>
      </c>
      <c r="D61" s="24" t="s">
        <v>97</v>
      </c>
      <c r="E61" s="24"/>
      <c r="F61" s="24"/>
      <c r="G61" s="26">
        <f>G62</f>
        <v>182632</v>
      </c>
      <c r="H61" s="26">
        <f t="shared" ref="H61:I61" si="38">H62</f>
        <v>182632</v>
      </c>
      <c r="I61" s="26">
        <f t="shared" si="38"/>
        <v>182632</v>
      </c>
    </row>
    <row r="62" spans="1:10" ht="25.5" x14ac:dyDescent="0.2">
      <c r="A62" s="27" t="s">
        <v>102</v>
      </c>
      <c r="B62" s="28" t="s">
        <v>101</v>
      </c>
      <c r="C62" s="27" t="s">
        <v>10</v>
      </c>
      <c r="D62" s="27" t="s">
        <v>97</v>
      </c>
      <c r="E62" s="27" t="s">
        <v>100</v>
      </c>
      <c r="F62" s="27"/>
      <c r="G62" s="29">
        <f t="shared" ref="G62:G63" si="39">G63</f>
        <v>182632</v>
      </c>
      <c r="H62" s="29">
        <f t="shared" ref="H62:H63" si="40">H63</f>
        <v>182632</v>
      </c>
      <c r="I62" s="29">
        <f t="shared" ref="I62:I63" si="41">I63</f>
        <v>182632</v>
      </c>
    </row>
    <row r="63" spans="1:10" ht="38.25" x14ac:dyDescent="0.2">
      <c r="A63" s="27" t="s">
        <v>105</v>
      </c>
      <c r="B63" s="28" t="s">
        <v>104</v>
      </c>
      <c r="C63" s="27" t="s">
        <v>10</v>
      </c>
      <c r="D63" s="27" t="s">
        <v>97</v>
      </c>
      <c r="E63" s="27" t="s">
        <v>103</v>
      </c>
      <c r="F63" s="27"/>
      <c r="G63" s="29">
        <f t="shared" si="39"/>
        <v>182632</v>
      </c>
      <c r="H63" s="29">
        <f t="shared" si="40"/>
        <v>182632</v>
      </c>
      <c r="I63" s="29">
        <f t="shared" si="41"/>
        <v>182632</v>
      </c>
    </row>
    <row r="64" spans="1:10" ht="89.25" x14ac:dyDescent="0.2">
      <c r="A64" s="27" t="s">
        <v>108</v>
      </c>
      <c r="B64" s="28" t="s">
        <v>107</v>
      </c>
      <c r="C64" s="27" t="s">
        <v>10</v>
      </c>
      <c r="D64" s="27" t="s">
        <v>97</v>
      </c>
      <c r="E64" s="27" t="s">
        <v>106</v>
      </c>
      <c r="F64" s="27"/>
      <c r="G64" s="29">
        <f>G65+G67</f>
        <v>182632</v>
      </c>
      <c r="H64" s="29">
        <f t="shared" ref="H64:I64" si="42">H65+H67</f>
        <v>182632</v>
      </c>
      <c r="I64" s="29">
        <f t="shared" si="42"/>
        <v>182632</v>
      </c>
    </row>
    <row r="65" spans="1:10" ht="25.5" x14ac:dyDescent="0.2">
      <c r="A65" s="27" t="s">
        <v>109</v>
      </c>
      <c r="B65" s="28" t="s">
        <v>35</v>
      </c>
      <c r="C65" s="27" t="s">
        <v>10</v>
      </c>
      <c r="D65" s="27" t="s">
        <v>97</v>
      </c>
      <c r="E65" s="27" t="s">
        <v>106</v>
      </c>
      <c r="F65" s="27" t="s">
        <v>34</v>
      </c>
      <c r="G65" s="29">
        <f>G66</f>
        <v>154672</v>
      </c>
      <c r="H65" s="29">
        <f t="shared" ref="H65:I65" si="43">H66</f>
        <v>154672</v>
      </c>
      <c r="I65" s="29">
        <f t="shared" si="43"/>
        <v>154672</v>
      </c>
    </row>
    <row r="66" spans="1:10" ht="38.25" x14ac:dyDescent="0.2">
      <c r="A66" s="27" t="s">
        <v>110</v>
      </c>
      <c r="B66" s="28" t="s">
        <v>38</v>
      </c>
      <c r="C66" s="27" t="s">
        <v>10</v>
      </c>
      <c r="D66" s="27" t="s">
        <v>97</v>
      </c>
      <c r="E66" s="27" t="s">
        <v>106</v>
      </c>
      <c r="F66" s="27" t="s">
        <v>37</v>
      </c>
      <c r="G66" s="29">
        <f>154262-42+452</f>
        <v>154672</v>
      </c>
      <c r="H66" s="29">
        <f>154262-42+452</f>
        <v>154672</v>
      </c>
      <c r="I66" s="29">
        <f>154262-42+452</f>
        <v>154672</v>
      </c>
    </row>
    <row r="67" spans="1:10" ht="25.5" x14ac:dyDescent="0.2">
      <c r="A67" s="27" t="s">
        <v>113</v>
      </c>
      <c r="B67" s="28" t="s">
        <v>112</v>
      </c>
      <c r="C67" s="27" t="s">
        <v>10</v>
      </c>
      <c r="D67" s="27" t="s">
        <v>97</v>
      </c>
      <c r="E67" s="27" t="s">
        <v>106</v>
      </c>
      <c r="F67" s="27" t="s">
        <v>111</v>
      </c>
      <c r="G67" s="29">
        <f>G68</f>
        <v>27960</v>
      </c>
      <c r="H67" s="29">
        <f t="shared" ref="H67:I67" si="44">H68</f>
        <v>27960</v>
      </c>
      <c r="I67" s="29">
        <f t="shared" si="44"/>
        <v>27960</v>
      </c>
    </row>
    <row r="68" spans="1:10" x14ac:dyDescent="0.2">
      <c r="A68" s="27" t="s">
        <v>116</v>
      </c>
      <c r="B68" s="28" t="s">
        <v>115</v>
      </c>
      <c r="C68" s="27" t="s">
        <v>10</v>
      </c>
      <c r="D68" s="27" t="s">
        <v>97</v>
      </c>
      <c r="E68" s="27" t="s">
        <v>106</v>
      </c>
      <c r="F68" s="27" t="s">
        <v>114</v>
      </c>
      <c r="G68" s="29">
        <v>27960</v>
      </c>
      <c r="H68" s="29">
        <v>27960</v>
      </c>
      <c r="I68" s="29">
        <v>27960</v>
      </c>
    </row>
    <row r="69" spans="1:10" ht="14.25" x14ac:dyDescent="0.2">
      <c r="A69" s="21" t="s">
        <v>119</v>
      </c>
      <c r="B69" s="22" t="s">
        <v>118</v>
      </c>
      <c r="C69" s="21" t="s">
        <v>10</v>
      </c>
      <c r="D69" s="21" t="s">
        <v>117</v>
      </c>
      <c r="E69" s="21"/>
      <c r="F69" s="21"/>
      <c r="G69" s="23">
        <f>G70</f>
        <v>1377040</v>
      </c>
      <c r="H69" s="23">
        <f t="shared" ref="H69:I70" si="45">H70</f>
        <v>1415953</v>
      </c>
      <c r="I69" s="23">
        <f t="shared" si="45"/>
        <v>1432052</v>
      </c>
      <c r="J69" s="17"/>
    </row>
    <row r="70" spans="1:10" x14ac:dyDescent="0.2">
      <c r="A70" s="24" t="s">
        <v>122</v>
      </c>
      <c r="B70" s="25" t="s">
        <v>121</v>
      </c>
      <c r="C70" s="24" t="s">
        <v>10</v>
      </c>
      <c r="D70" s="24" t="s">
        <v>120</v>
      </c>
      <c r="E70" s="24"/>
      <c r="F70" s="24"/>
      <c r="G70" s="26">
        <f>G71</f>
        <v>1377040</v>
      </c>
      <c r="H70" s="26">
        <f t="shared" si="45"/>
        <v>1415953</v>
      </c>
      <c r="I70" s="26">
        <f t="shared" si="45"/>
        <v>1432052</v>
      </c>
    </row>
    <row r="71" spans="1:10" ht="25.5" x14ac:dyDescent="0.2">
      <c r="A71" s="27" t="s">
        <v>123</v>
      </c>
      <c r="B71" s="28" t="s">
        <v>101</v>
      </c>
      <c r="C71" s="27" t="s">
        <v>10</v>
      </c>
      <c r="D71" s="27" t="s">
        <v>120</v>
      </c>
      <c r="E71" s="27" t="s">
        <v>100</v>
      </c>
      <c r="F71" s="27"/>
      <c r="G71" s="29">
        <f>G72</f>
        <v>1377040</v>
      </c>
      <c r="H71" s="29">
        <f t="shared" ref="H71" si="46">H72</f>
        <v>1415953</v>
      </c>
      <c r="I71" s="29">
        <f t="shared" ref="I71" si="47">I72</f>
        <v>1432052</v>
      </c>
    </row>
    <row r="72" spans="1:10" ht="25.5" x14ac:dyDescent="0.2">
      <c r="A72" s="27" t="s">
        <v>126</v>
      </c>
      <c r="B72" s="28" t="s">
        <v>125</v>
      </c>
      <c r="C72" s="27" t="s">
        <v>10</v>
      </c>
      <c r="D72" s="27" t="s">
        <v>120</v>
      </c>
      <c r="E72" s="27" t="s">
        <v>124</v>
      </c>
      <c r="F72" s="27"/>
      <c r="G72" s="29">
        <f>G73+G76+G79+G82</f>
        <v>1377040</v>
      </c>
      <c r="H72" s="29">
        <f t="shared" ref="H72:I72" si="48">H73+H76+H79+H82</f>
        <v>1415953</v>
      </c>
      <c r="I72" s="29">
        <f t="shared" si="48"/>
        <v>1432052</v>
      </c>
    </row>
    <row r="73" spans="1:10" ht="89.25" x14ac:dyDescent="0.2">
      <c r="A73" s="27" t="s">
        <v>129</v>
      </c>
      <c r="B73" s="28" t="s">
        <v>128</v>
      </c>
      <c r="C73" s="27" t="s">
        <v>10</v>
      </c>
      <c r="D73" s="27" t="s">
        <v>120</v>
      </c>
      <c r="E73" s="27" t="s">
        <v>127</v>
      </c>
      <c r="F73" s="27"/>
      <c r="G73" s="29">
        <f>G74</f>
        <v>173197</v>
      </c>
      <c r="H73" s="29">
        <f t="shared" ref="H73:I73" si="49">H74</f>
        <v>179346</v>
      </c>
      <c r="I73" s="29">
        <f t="shared" si="49"/>
        <v>186856</v>
      </c>
    </row>
    <row r="74" spans="1:10" ht="25.5" x14ac:dyDescent="0.2">
      <c r="A74" s="27" t="s">
        <v>130</v>
      </c>
      <c r="B74" s="28" t="s">
        <v>35</v>
      </c>
      <c r="C74" s="27" t="s">
        <v>10</v>
      </c>
      <c r="D74" s="27" t="s">
        <v>120</v>
      </c>
      <c r="E74" s="27" t="s">
        <v>127</v>
      </c>
      <c r="F74" s="27" t="s">
        <v>34</v>
      </c>
      <c r="G74" s="29">
        <f>G75</f>
        <v>173197</v>
      </c>
      <c r="H74" s="29">
        <f t="shared" ref="H74" si="50">H75</f>
        <v>179346</v>
      </c>
      <c r="I74" s="29">
        <f t="shared" ref="I74" si="51">I75</f>
        <v>186856</v>
      </c>
    </row>
    <row r="75" spans="1:10" ht="38.25" x14ac:dyDescent="0.2">
      <c r="A75" s="27" t="s">
        <v>131</v>
      </c>
      <c r="B75" s="28" t="s">
        <v>38</v>
      </c>
      <c r="C75" s="27" t="s">
        <v>10</v>
      </c>
      <c r="D75" s="27" t="s">
        <v>120</v>
      </c>
      <c r="E75" s="27" t="s">
        <v>127</v>
      </c>
      <c r="F75" s="27" t="s">
        <v>37</v>
      </c>
      <c r="G75" s="29">
        <f>173226-29</f>
        <v>173197</v>
      </c>
      <c r="H75" s="29">
        <v>179346</v>
      </c>
      <c r="I75" s="29">
        <f t="shared" ref="I75" si="52">188025-1169</f>
        <v>186856</v>
      </c>
    </row>
    <row r="76" spans="1:10" ht="89.25" x14ac:dyDescent="0.2">
      <c r="A76" s="27" t="s">
        <v>134</v>
      </c>
      <c r="B76" s="28" t="s">
        <v>133</v>
      </c>
      <c r="C76" s="27" t="s">
        <v>10</v>
      </c>
      <c r="D76" s="27" t="s">
        <v>120</v>
      </c>
      <c r="E76" s="27" t="s">
        <v>132</v>
      </c>
      <c r="F76" s="27"/>
      <c r="G76" s="29">
        <f>G77</f>
        <v>206346</v>
      </c>
      <c r="H76" s="29">
        <f t="shared" ref="H76:I76" si="53">H77</f>
        <v>214594</v>
      </c>
      <c r="I76" s="29">
        <f t="shared" si="53"/>
        <v>223183</v>
      </c>
    </row>
    <row r="77" spans="1:10" ht="25.5" x14ac:dyDescent="0.2">
      <c r="A77" s="27" t="s">
        <v>135</v>
      </c>
      <c r="B77" s="28" t="s">
        <v>35</v>
      </c>
      <c r="C77" s="27" t="s">
        <v>10</v>
      </c>
      <c r="D77" s="27" t="s">
        <v>120</v>
      </c>
      <c r="E77" s="27" t="s">
        <v>132</v>
      </c>
      <c r="F77" s="27" t="s">
        <v>34</v>
      </c>
      <c r="G77" s="29">
        <f>G78</f>
        <v>206346</v>
      </c>
      <c r="H77" s="29">
        <f t="shared" ref="H77" si="54">H78</f>
        <v>214594</v>
      </c>
      <c r="I77" s="29">
        <f t="shared" ref="I77" si="55">I78</f>
        <v>223183</v>
      </c>
    </row>
    <row r="78" spans="1:10" ht="38.25" x14ac:dyDescent="0.2">
      <c r="A78" s="27" t="s">
        <v>136</v>
      </c>
      <c r="B78" s="28" t="s">
        <v>38</v>
      </c>
      <c r="C78" s="27" t="s">
        <v>10</v>
      </c>
      <c r="D78" s="27" t="s">
        <v>120</v>
      </c>
      <c r="E78" s="27" t="s">
        <v>132</v>
      </c>
      <c r="F78" s="27" t="s">
        <v>37</v>
      </c>
      <c r="G78" s="29">
        <v>206346</v>
      </c>
      <c r="H78" s="29">
        <v>214594</v>
      </c>
      <c r="I78" s="29">
        <v>223183</v>
      </c>
    </row>
    <row r="79" spans="1:10" ht="89.25" x14ac:dyDescent="0.2">
      <c r="A79" s="27" t="s">
        <v>139</v>
      </c>
      <c r="B79" s="28" t="s">
        <v>138</v>
      </c>
      <c r="C79" s="27" t="s">
        <v>10</v>
      </c>
      <c r="D79" s="27" t="s">
        <v>120</v>
      </c>
      <c r="E79" s="27" t="s">
        <v>137</v>
      </c>
      <c r="F79" s="27"/>
      <c r="G79" s="29">
        <f>G80</f>
        <v>996786</v>
      </c>
      <c r="H79" s="29">
        <f t="shared" ref="H79:I79" si="56">H80</f>
        <v>996728</v>
      </c>
      <c r="I79" s="29">
        <f t="shared" si="56"/>
        <v>996728</v>
      </c>
    </row>
    <row r="80" spans="1:10" ht="25.5" x14ac:dyDescent="0.2">
      <c r="A80" s="27" t="s">
        <v>140</v>
      </c>
      <c r="B80" s="28" t="s">
        <v>35</v>
      </c>
      <c r="C80" s="27" t="s">
        <v>10</v>
      </c>
      <c r="D80" s="27" t="s">
        <v>120</v>
      </c>
      <c r="E80" s="27" t="s">
        <v>137</v>
      </c>
      <c r="F80" s="27" t="s">
        <v>34</v>
      </c>
      <c r="G80" s="29">
        <f>G81</f>
        <v>996786</v>
      </c>
      <c r="H80" s="29">
        <f t="shared" ref="H80" si="57">H81</f>
        <v>996728</v>
      </c>
      <c r="I80" s="29">
        <f t="shared" ref="I80" si="58">I81</f>
        <v>996728</v>
      </c>
    </row>
    <row r="81" spans="1:10" ht="38.25" x14ac:dyDescent="0.2">
      <c r="A81" s="27" t="s">
        <v>141</v>
      </c>
      <c r="B81" s="28" t="s">
        <v>38</v>
      </c>
      <c r="C81" s="27" t="s">
        <v>10</v>
      </c>
      <c r="D81" s="27" t="s">
        <v>120</v>
      </c>
      <c r="E81" s="27" t="s">
        <v>137</v>
      </c>
      <c r="F81" s="27" t="s">
        <v>37</v>
      </c>
      <c r="G81" s="29">
        <f>996728+29+29</f>
        <v>996786</v>
      </c>
      <c r="H81" s="29">
        <v>996728</v>
      </c>
      <c r="I81" s="29">
        <v>996728</v>
      </c>
    </row>
    <row r="82" spans="1:10" ht="89.25" x14ac:dyDescent="0.2">
      <c r="A82" s="27" t="s">
        <v>144</v>
      </c>
      <c r="B82" s="30" t="s">
        <v>143</v>
      </c>
      <c r="C82" s="27" t="s">
        <v>10</v>
      </c>
      <c r="D82" s="27" t="s">
        <v>120</v>
      </c>
      <c r="E82" s="27" t="s">
        <v>142</v>
      </c>
      <c r="F82" s="27"/>
      <c r="G82" s="29">
        <f>G83</f>
        <v>711</v>
      </c>
      <c r="H82" s="29">
        <f t="shared" ref="H82:I82" si="59">H83</f>
        <v>25285</v>
      </c>
      <c r="I82" s="29">
        <f t="shared" si="59"/>
        <v>25285</v>
      </c>
    </row>
    <row r="83" spans="1:10" ht="25.5" x14ac:dyDescent="0.2">
      <c r="A83" s="27" t="s">
        <v>145</v>
      </c>
      <c r="B83" s="28" t="s">
        <v>35</v>
      </c>
      <c r="C83" s="27" t="s">
        <v>10</v>
      </c>
      <c r="D83" s="27" t="s">
        <v>120</v>
      </c>
      <c r="E83" s="27" t="s">
        <v>142</v>
      </c>
      <c r="F83" s="27" t="s">
        <v>34</v>
      </c>
      <c r="G83" s="29">
        <f>G84</f>
        <v>711</v>
      </c>
      <c r="H83" s="29">
        <f t="shared" ref="H83" si="60">H84</f>
        <v>25285</v>
      </c>
      <c r="I83" s="29">
        <f t="shared" ref="I83" si="61">I84</f>
        <v>25285</v>
      </c>
    </row>
    <row r="84" spans="1:10" ht="38.25" x14ac:dyDescent="0.2">
      <c r="A84" s="27" t="s">
        <v>146</v>
      </c>
      <c r="B84" s="28" t="s">
        <v>38</v>
      </c>
      <c r="C84" s="27" t="s">
        <v>10</v>
      </c>
      <c r="D84" s="27" t="s">
        <v>120</v>
      </c>
      <c r="E84" s="27" t="s">
        <v>142</v>
      </c>
      <c r="F84" s="27" t="s">
        <v>37</v>
      </c>
      <c r="G84" s="29">
        <v>711</v>
      </c>
      <c r="H84" s="29">
        <v>25285</v>
      </c>
      <c r="I84" s="29">
        <v>25285</v>
      </c>
    </row>
    <row r="85" spans="1:10" ht="28.5" x14ac:dyDescent="0.2">
      <c r="A85" s="21" t="s">
        <v>149</v>
      </c>
      <c r="B85" s="22" t="s">
        <v>148</v>
      </c>
      <c r="C85" s="21" t="s">
        <v>10</v>
      </c>
      <c r="D85" s="21" t="s">
        <v>147</v>
      </c>
      <c r="E85" s="21"/>
      <c r="F85" s="21"/>
      <c r="G85" s="23">
        <f>G86</f>
        <v>1542569</v>
      </c>
      <c r="H85" s="23">
        <f t="shared" ref="H85:I86" si="62">H86</f>
        <v>1048602</v>
      </c>
      <c r="I85" s="23">
        <f t="shared" si="62"/>
        <v>1056933</v>
      </c>
    </row>
    <row r="86" spans="1:10" x14ac:dyDescent="0.2">
      <c r="A86" s="24" t="s">
        <v>152</v>
      </c>
      <c r="B86" s="25" t="s">
        <v>151</v>
      </c>
      <c r="C86" s="24" t="s">
        <v>10</v>
      </c>
      <c r="D86" s="24" t="s">
        <v>150</v>
      </c>
      <c r="E86" s="24"/>
      <c r="F86" s="24"/>
      <c r="G86" s="26">
        <f>G87</f>
        <v>1542569</v>
      </c>
      <c r="H86" s="26">
        <f t="shared" si="62"/>
        <v>1048602</v>
      </c>
      <c r="I86" s="26">
        <f t="shared" si="62"/>
        <v>1056933</v>
      </c>
      <c r="J86" s="17"/>
    </row>
    <row r="87" spans="1:10" ht="25.5" x14ac:dyDescent="0.2">
      <c r="A87" s="27" t="s">
        <v>153</v>
      </c>
      <c r="B87" s="28" t="s">
        <v>101</v>
      </c>
      <c r="C87" s="27" t="s">
        <v>10</v>
      </c>
      <c r="D87" s="27" t="s">
        <v>150</v>
      </c>
      <c r="E87" s="27" t="s">
        <v>100</v>
      </c>
      <c r="F87" s="27"/>
      <c r="G87" s="29">
        <f>G88</f>
        <v>1542569</v>
      </c>
      <c r="H87" s="29">
        <f t="shared" ref="H87" si="63">H88</f>
        <v>1048602</v>
      </c>
      <c r="I87" s="29">
        <f t="shared" ref="I87" si="64">I88</f>
        <v>1056933</v>
      </c>
    </row>
    <row r="88" spans="1:10" ht="25.5" x14ac:dyDescent="0.2">
      <c r="A88" s="27" t="s">
        <v>154</v>
      </c>
      <c r="B88" s="28" t="s">
        <v>125</v>
      </c>
      <c r="C88" s="27" t="s">
        <v>10</v>
      </c>
      <c r="D88" s="27" t="s">
        <v>150</v>
      </c>
      <c r="E88" s="27" t="s">
        <v>124</v>
      </c>
      <c r="F88" s="27"/>
      <c r="G88" s="29">
        <f>G89+G94+G99+G102</f>
        <v>1542569</v>
      </c>
      <c r="H88" s="29">
        <f t="shared" ref="H88:I88" si="65">H89+H94</f>
        <v>1048602</v>
      </c>
      <c r="I88" s="29">
        <f t="shared" si="65"/>
        <v>1056933</v>
      </c>
    </row>
    <row r="89" spans="1:10" ht="63.75" x14ac:dyDescent="0.2">
      <c r="A89" s="27" t="s">
        <v>157</v>
      </c>
      <c r="B89" s="28" t="s">
        <v>156</v>
      </c>
      <c r="C89" s="27" t="s">
        <v>10</v>
      </c>
      <c r="D89" s="27" t="s">
        <v>150</v>
      </c>
      <c r="E89" s="27" t="s">
        <v>155</v>
      </c>
      <c r="F89" s="27"/>
      <c r="G89" s="29">
        <f>G90+G92</f>
        <v>1362321.6</v>
      </c>
      <c r="H89" s="29">
        <f t="shared" ref="H89:I89" si="66">H90+H92</f>
        <v>940212</v>
      </c>
      <c r="I89" s="29">
        <f t="shared" si="66"/>
        <v>948543</v>
      </c>
    </row>
    <row r="90" spans="1:10" ht="76.5" x14ac:dyDescent="0.2">
      <c r="A90" s="27" t="s">
        <v>158</v>
      </c>
      <c r="B90" s="28" t="s">
        <v>23</v>
      </c>
      <c r="C90" s="27" t="s">
        <v>10</v>
      </c>
      <c r="D90" s="27" t="s">
        <v>150</v>
      </c>
      <c r="E90" s="27" t="s">
        <v>155</v>
      </c>
      <c r="F90" s="27" t="s">
        <v>22</v>
      </c>
      <c r="G90" s="29">
        <f>G91</f>
        <v>1092321.6000000001</v>
      </c>
      <c r="H90" s="29">
        <f t="shared" ref="H90:I90" si="67">H91</f>
        <v>551896</v>
      </c>
      <c r="I90" s="29">
        <f t="shared" si="67"/>
        <v>560227</v>
      </c>
    </row>
    <row r="91" spans="1:10" ht="25.5" x14ac:dyDescent="0.2">
      <c r="A91" s="27" t="s">
        <v>161</v>
      </c>
      <c r="B91" s="28" t="s">
        <v>160</v>
      </c>
      <c r="C91" s="27" t="s">
        <v>10</v>
      </c>
      <c r="D91" s="27" t="s">
        <v>150</v>
      </c>
      <c r="E91" s="27" t="s">
        <v>155</v>
      </c>
      <c r="F91" s="27" t="s">
        <v>159</v>
      </c>
      <c r="G91" s="29">
        <f>696258+396063.6</f>
        <v>1092321.6000000001</v>
      </c>
      <c r="H91" s="29">
        <v>551896</v>
      </c>
      <c r="I91" s="29">
        <v>560227</v>
      </c>
    </row>
    <row r="92" spans="1:10" ht="25.5" x14ac:dyDescent="0.2">
      <c r="A92" s="27" t="s">
        <v>162</v>
      </c>
      <c r="B92" s="28" t="s">
        <v>35</v>
      </c>
      <c r="C92" s="27" t="s">
        <v>10</v>
      </c>
      <c r="D92" s="27" t="s">
        <v>150</v>
      </c>
      <c r="E92" s="27" t="s">
        <v>155</v>
      </c>
      <c r="F92" s="27" t="s">
        <v>34</v>
      </c>
      <c r="G92" s="29">
        <f>G93</f>
        <v>270000</v>
      </c>
      <c r="H92" s="29">
        <f t="shared" ref="H92:I92" si="68">H93</f>
        <v>388316</v>
      </c>
      <c r="I92" s="29">
        <f t="shared" si="68"/>
        <v>388316</v>
      </c>
    </row>
    <row r="93" spans="1:10" ht="38.25" x14ac:dyDescent="0.2">
      <c r="A93" s="27" t="s">
        <v>163</v>
      </c>
      <c r="B93" s="28" t="s">
        <v>38</v>
      </c>
      <c r="C93" s="27" t="s">
        <v>10</v>
      </c>
      <c r="D93" s="27" t="s">
        <v>150</v>
      </c>
      <c r="E93" s="27" t="s">
        <v>155</v>
      </c>
      <c r="F93" s="27" t="s">
        <v>37</v>
      </c>
      <c r="G93" s="29">
        <f>485395-215395</f>
        <v>270000</v>
      </c>
      <c r="H93" s="29">
        <v>388316</v>
      </c>
      <c r="I93" s="29">
        <v>388316</v>
      </c>
    </row>
    <row r="94" spans="1:10" ht="76.5" x14ac:dyDescent="0.2">
      <c r="A94" s="27" t="s">
        <v>166</v>
      </c>
      <c r="B94" s="28" t="s">
        <v>165</v>
      </c>
      <c r="C94" s="27" t="s">
        <v>10</v>
      </c>
      <c r="D94" s="27" t="s">
        <v>150</v>
      </c>
      <c r="E94" s="27" t="s">
        <v>164</v>
      </c>
      <c r="F94" s="27"/>
      <c r="G94" s="29">
        <f>G95+G97</f>
        <v>125487</v>
      </c>
      <c r="H94" s="29">
        <f t="shared" ref="H94:I94" si="69">H95+H97</f>
        <v>108390</v>
      </c>
      <c r="I94" s="29">
        <f t="shared" si="69"/>
        <v>108390</v>
      </c>
    </row>
    <row r="95" spans="1:10" ht="25.5" x14ac:dyDescent="0.2">
      <c r="A95" s="27" t="s">
        <v>167</v>
      </c>
      <c r="B95" s="28" t="s">
        <v>35</v>
      </c>
      <c r="C95" s="27" t="s">
        <v>10</v>
      </c>
      <c r="D95" s="27" t="s">
        <v>150</v>
      </c>
      <c r="E95" s="27" t="s">
        <v>164</v>
      </c>
      <c r="F95" s="27" t="s">
        <v>34</v>
      </c>
      <c r="G95" s="29">
        <f>G96</f>
        <v>124987</v>
      </c>
      <c r="H95" s="29">
        <f t="shared" ref="H95" si="70">H96</f>
        <v>108390</v>
      </c>
      <c r="I95" s="29">
        <f t="shared" ref="I95" si="71">I96</f>
        <v>108390</v>
      </c>
    </row>
    <row r="96" spans="1:10" ht="38.25" x14ac:dyDescent="0.2">
      <c r="A96" s="27" t="s">
        <v>168</v>
      </c>
      <c r="B96" s="28" t="s">
        <v>38</v>
      </c>
      <c r="C96" s="27" t="s">
        <v>10</v>
      </c>
      <c r="D96" s="27" t="s">
        <v>150</v>
      </c>
      <c r="E96" s="27" t="s">
        <v>164</v>
      </c>
      <c r="F96" s="27" t="s">
        <v>37</v>
      </c>
      <c r="G96" s="29">
        <f>135487+20000-30000-500</f>
        <v>124987</v>
      </c>
      <c r="H96" s="29">
        <v>108390</v>
      </c>
      <c r="I96" s="29">
        <v>108390</v>
      </c>
    </row>
    <row r="97" spans="1:10" x14ac:dyDescent="0.2">
      <c r="A97" s="27"/>
      <c r="B97" s="28" t="s">
        <v>41</v>
      </c>
      <c r="C97" s="27" t="s">
        <v>10</v>
      </c>
      <c r="D97" s="27" t="s">
        <v>150</v>
      </c>
      <c r="E97" s="27" t="s">
        <v>164</v>
      </c>
      <c r="F97" s="27" t="s">
        <v>40</v>
      </c>
      <c r="G97" s="26">
        <f>G98</f>
        <v>500</v>
      </c>
      <c r="H97" s="26">
        <f t="shared" ref="H97:I97" si="72">H98</f>
        <v>0</v>
      </c>
      <c r="I97" s="26">
        <f t="shared" si="72"/>
        <v>0</v>
      </c>
    </row>
    <row r="98" spans="1:10" x14ac:dyDescent="0.2">
      <c r="A98" s="27"/>
      <c r="B98" s="28" t="s">
        <v>44</v>
      </c>
      <c r="C98" s="27" t="s">
        <v>10</v>
      </c>
      <c r="D98" s="27" t="s">
        <v>150</v>
      </c>
      <c r="E98" s="27" t="s">
        <v>164</v>
      </c>
      <c r="F98" s="27" t="s">
        <v>43</v>
      </c>
      <c r="G98" s="29">
        <v>500</v>
      </c>
      <c r="H98" s="29"/>
      <c r="I98" s="29"/>
    </row>
    <row r="99" spans="1:10" ht="89.25" x14ac:dyDescent="0.2">
      <c r="A99" s="27" t="s">
        <v>176</v>
      </c>
      <c r="B99" s="28" t="s">
        <v>229</v>
      </c>
      <c r="C99" s="27" t="s">
        <v>10</v>
      </c>
      <c r="D99" s="27" t="s">
        <v>150</v>
      </c>
      <c r="E99" s="27" t="s">
        <v>230</v>
      </c>
      <c r="F99" s="27"/>
      <c r="G99" s="29">
        <f>G100</f>
        <v>12000</v>
      </c>
      <c r="H99" s="29">
        <f t="shared" ref="H99:I100" si="73">H100</f>
        <v>0</v>
      </c>
      <c r="I99" s="29">
        <f t="shared" si="73"/>
        <v>0</v>
      </c>
    </row>
    <row r="100" spans="1:10" ht="25.5" x14ac:dyDescent="0.2">
      <c r="A100" s="27" t="s">
        <v>179</v>
      </c>
      <c r="B100" s="28" t="s">
        <v>35</v>
      </c>
      <c r="C100" s="27" t="s">
        <v>10</v>
      </c>
      <c r="D100" s="27" t="s">
        <v>150</v>
      </c>
      <c r="E100" s="27" t="s">
        <v>230</v>
      </c>
      <c r="F100" s="27" t="s">
        <v>34</v>
      </c>
      <c r="G100" s="29">
        <f>G101</f>
        <v>12000</v>
      </c>
      <c r="H100" s="29">
        <f t="shared" si="73"/>
        <v>0</v>
      </c>
      <c r="I100" s="29">
        <f t="shared" si="73"/>
        <v>0</v>
      </c>
    </row>
    <row r="101" spans="1:10" ht="38.25" x14ac:dyDescent="0.2">
      <c r="A101" s="27" t="s">
        <v>180</v>
      </c>
      <c r="B101" s="28" t="s">
        <v>38</v>
      </c>
      <c r="C101" s="27" t="s">
        <v>10</v>
      </c>
      <c r="D101" s="27" t="s">
        <v>150</v>
      </c>
      <c r="E101" s="27" t="s">
        <v>230</v>
      </c>
      <c r="F101" s="27" t="s">
        <v>37</v>
      </c>
      <c r="G101" s="29">
        <v>12000</v>
      </c>
      <c r="H101" s="29">
        <v>0</v>
      </c>
      <c r="I101" s="29">
        <v>0</v>
      </c>
    </row>
    <row r="102" spans="1:10" ht="80.25" customHeight="1" x14ac:dyDescent="0.2">
      <c r="A102" s="27" t="s">
        <v>181</v>
      </c>
      <c r="B102" s="28" t="s">
        <v>231</v>
      </c>
      <c r="C102" s="27" t="s">
        <v>10</v>
      </c>
      <c r="D102" s="27" t="s">
        <v>150</v>
      </c>
      <c r="E102" s="27" t="s">
        <v>232</v>
      </c>
      <c r="F102" s="27"/>
      <c r="G102" s="29">
        <f>G103</f>
        <v>42760.4</v>
      </c>
      <c r="H102" s="29">
        <f t="shared" ref="H102:I103" si="74">H103</f>
        <v>0</v>
      </c>
      <c r="I102" s="29">
        <f t="shared" si="74"/>
        <v>0</v>
      </c>
    </row>
    <row r="103" spans="1:10" ht="25.5" x14ac:dyDescent="0.2">
      <c r="A103" s="27" t="s">
        <v>184</v>
      </c>
      <c r="B103" s="28" t="s">
        <v>35</v>
      </c>
      <c r="C103" s="27" t="s">
        <v>10</v>
      </c>
      <c r="D103" s="27" t="s">
        <v>150</v>
      </c>
      <c r="E103" s="27" t="s">
        <v>232</v>
      </c>
      <c r="F103" s="27" t="s">
        <v>34</v>
      </c>
      <c r="G103" s="29">
        <f>G104</f>
        <v>42760.4</v>
      </c>
      <c r="H103" s="29">
        <f t="shared" si="74"/>
        <v>0</v>
      </c>
      <c r="I103" s="29">
        <f t="shared" si="74"/>
        <v>0</v>
      </c>
    </row>
    <row r="104" spans="1:10" ht="38.25" x14ac:dyDescent="0.2">
      <c r="A104" s="27" t="s">
        <v>187</v>
      </c>
      <c r="B104" s="28" t="s">
        <v>38</v>
      </c>
      <c r="C104" s="27" t="s">
        <v>10</v>
      </c>
      <c r="D104" s="27" t="s">
        <v>150</v>
      </c>
      <c r="E104" s="27" t="s">
        <v>232</v>
      </c>
      <c r="F104" s="27" t="s">
        <v>37</v>
      </c>
      <c r="G104" s="29">
        <v>42760.4</v>
      </c>
      <c r="H104" s="29">
        <v>0</v>
      </c>
      <c r="I104" s="29">
        <v>0</v>
      </c>
    </row>
    <row r="105" spans="1:10" ht="14.25" x14ac:dyDescent="0.2">
      <c r="A105" s="21" t="s">
        <v>188</v>
      </c>
      <c r="B105" s="22" t="s">
        <v>170</v>
      </c>
      <c r="C105" s="21" t="s">
        <v>10</v>
      </c>
      <c r="D105" s="21" t="s">
        <v>169</v>
      </c>
      <c r="E105" s="21"/>
      <c r="F105" s="21"/>
      <c r="G105" s="23">
        <f>G106</f>
        <v>25269</v>
      </c>
      <c r="H105" s="23">
        <f t="shared" ref="H105:I106" si="75">H106</f>
        <v>20215</v>
      </c>
      <c r="I105" s="23">
        <f t="shared" si="75"/>
        <v>20215</v>
      </c>
      <c r="J105" s="17"/>
    </row>
    <row r="106" spans="1:10" x14ac:dyDescent="0.2">
      <c r="A106" s="24" t="s">
        <v>171</v>
      </c>
      <c r="B106" s="25" t="s">
        <v>173</v>
      </c>
      <c r="C106" s="24" t="s">
        <v>10</v>
      </c>
      <c r="D106" s="24" t="s">
        <v>172</v>
      </c>
      <c r="E106" s="24"/>
      <c r="F106" s="24"/>
      <c r="G106" s="26">
        <f>G107</f>
        <v>25269</v>
      </c>
      <c r="H106" s="26">
        <f t="shared" si="75"/>
        <v>20215</v>
      </c>
      <c r="I106" s="26">
        <f t="shared" si="75"/>
        <v>20215</v>
      </c>
    </row>
    <row r="107" spans="1:10" ht="25.5" x14ac:dyDescent="0.2">
      <c r="A107" s="27" t="s">
        <v>191</v>
      </c>
      <c r="B107" s="28" t="s">
        <v>101</v>
      </c>
      <c r="C107" s="27" t="s">
        <v>10</v>
      </c>
      <c r="D107" s="27" t="s">
        <v>172</v>
      </c>
      <c r="E107" s="27" t="s">
        <v>100</v>
      </c>
      <c r="F107" s="27"/>
      <c r="G107" s="29">
        <f t="shared" ref="G107:G110" si="76">G108</f>
        <v>25269</v>
      </c>
      <c r="H107" s="29">
        <f t="shared" ref="H107:H110" si="77">H108</f>
        <v>20215</v>
      </c>
      <c r="I107" s="29">
        <f t="shared" ref="I107:I110" si="78">I108</f>
        <v>20215</v>
      </c>
    </row>
    <row r="108" spans="1:10" ht="25.5" x14ac:dyDescent="0.2">
      <c r="A108" s="27" t="s">
        <v>192</v>
      </c>
      <c r="B108" s="28" t="s">
        <v>175</v>
      </c>
      <c r="C108" s="27" t="s">
        <v>10</v>
      </c>
      <c r="D108" s="27" t="s">
        <v>172</v>
      </c>
      <c r="E108" s="27" t="s">
        <v>174</v>
      </c>
      <c r="F108" s="27"/>
      <c r="G108" s="29">
        <f t="shared" si="76"/>
        <v>25269</v>
      </c>
      <c r="H108" s="29">
        <f t="shared" si="77"/>
        <v>20215</v>
      </c>
      <c r="I108" s="29">
        <f t="shared" si="78"/>
        <v>20215</v>
      </c>
    </row>
    <row r="109" spans="1:10" ht="76.5" x14ac:dyDescent="0.2">
      <c r="A109" s="27" t="s">
        <v>193</v>
      </c>
      <c r="B109" s="28" t="s">
        <v>178</v>
      </c>
      <c r="C109" s="27" t="s">
        <v>10</v>
      </c>
      <c r="D109" s="27" t="s">
        <v>172</v>
      </c>
      <c r="E109" s="27" t="s">
        <v>177</v>
      </c>
      <c r="F109" s="27"/>
      <c r="G109" s="29">
        <f t="shared" si="76"/>
        <v>25269</v>
      </c>
      <c r="H109" s="29">
        <f t="shared" si="77"/>
        <v>20215</v>
      </c>
      <c r="I109" s="29">
        <f t="shared" si="78"/>
        <v>20215</v>
      </c>
    </row>
    <row r="110" spans="1:10" ht="25.5" x14ac:dyDescent="0.2">
      <c r="A110" s="27" t="s">
        <v>196</v>
      </c>
      <c r="B110" s="28" t="s">
        <v>35</v>
      </c>
      <c r="C110" s="27" t="s">
        <v>10</v>
      </c>
      <c r="D110" s="27" t="s">
        <v>172</v>
      </c>
      <c r="E110" s="27" t="s">
        <v>177</v>
      </c>
      <c r="F110" s="27" t="s">
        <v>34</v>
      </c>
      <c r="G110" s="29">
        <f t="shared" si="76"/>
        <v>25269</v>
      </c>
      <c r="H110" s="29">
        <f t="shared" si="77"/>
        <v>20215</v>
      </c>
      <c r="I110" s="29">
        <f t="shared" si="78"/>
        <v>20215</v>
      </c>
    </row>
    <row r="111" spans="1:10" ht="38.25" x14ac:dyDescent="0.2">
      <c r="A111" s="27" t="s">
        <v>199</v>
      </c>
      <c r="B111" s="28" t="s">
        <v>38</v>
      </c>
      <c r="C111" s="27" t="s">
        <v>10</v>
      </c>
      <c r="D111" s="27" t="s">
        <v>172</v>
      </c>
      <c r="E111" s="27" t="s">
        <v>177</v>
      </c>
      <c r="F111" s="27" t="s">
        <v>37</v>
      </c>
      <c r="G111" s="29">
        <v>25269</v>
      </c>
      <c r="H111" s="29">
        <v>20215</v>
      </c>
      <c r="I111" s="29">
        <v>20215</v>
      </c>
    </row>
    <row r="112" spans="1:10" ht="14.25" x14ac:dyDescent="0.2">
      <c r="A112" s="21" t="s">
        <v>200</v>
      </c>
      <c r="B112" s="22" t="s">
        <v>236</v>
      </c>
      <c r="C112" s="21" t="s">
        <v>10</v>
      </c>
      <c r="D112" s="21" t="s">
        <v>237</v>
      </c>
      <c r="E112" s="21"/>
      <c r="F112" s="21"/>
      <c r="G112" s="23">
        <f t="shared" ref="G112:G115" si="79">G113</f>
        <v>15000</v>
      </c>
      <c r="H112" s="23">
        <f t="shared" ref="H112:H115" si="80">H113</f>
        <v>0</v>
      </c>
      <c r="I112" s="23">
        <f t="shared" ref="I112:I115" si="81">I113</f>
        <v>0</v>
      </c>
    </row>
    <row r="113" spans="1:10" x14ac:dyDescent="0.2">
      <c r="A113" s="24" t="s">
        <v>203</v>
      </c>
      <c r="B113" s="25" t="s">
        <v>238</v>
      </c>
      <c r="C113" s="24" t="s">
        <v>10</v>
      </c>
      <c r="D113" s="24" t="s">
        <v>239</v>
      </c>
      <c r="E113" s="24"/>
      <c r="F113" s="24"/>
      <c r="G113" s="26">
        <f t="shared" si="79"/>
        <v>15000</v>
      </c>
      <c r="H113" s="26">
        <f t="shared" si="80"/>
        <v>0</v>
      </c>
      <c r="I113" s="26">
        <f t="shared" si="81"/>
        <v>0</v>
      </c>
    </row>
    <row r="114" spans="1:10" ht="25.5" x14ac:dyDescent="0.2">
      <c r="A114" s="27" t="s">
        <v>22</v>
      </c>
      <c r="B114" s="28" t="s">
        <v>101</v>
      </c>
      <c r="C114" s="27" t="s">
        <v>10</v>
      </c>
      <c r="D114" s="27" t="s">
        <v>239</v>
      </c>
      <c r="E114" s="27" t="s">
        <v>100</v>
      </c>
      <c r="F114" s="27"/>
      <c r="G114" s="29">
        <f t="shared" si="79"/>
        <v>15000</v>
      </c>
      <c r="H114" s="29">
        <f t="shared" si="80"/>
        <v>0</v>
      </c>
      <c r="I114" s="29">
        <f t="shared" si="81"/>
        <v>0</v>
      </c>
    </row>
    <row r="115" spans="1:10" ht="25.5" x14ac:dyDescent="0.2">
      <c r="A115" s="27" t="s">
        <v>208</v>
      </c>
      <c r="B115" s="28" t="s">
        <v>175</v>
      </c>
      <c r="C115" s="27" t="s">
        <v>10</v>
      </c>
      <c r="D115" s="27" t="s">
        <v>239</v>
      </c>
      <c r="E115" s="27" t="s">
        <v>174</v>
      </c>
      <c r="F115" s="27"/>
      <c r="G115" s="29">
        <f t="shared" si="79"/>
        <v>15000</v>
      </c>
      <c r="H115" s="29">
        <f t="shared" si="80"/>
        <v>0</v>
      </c>
      <c r="I115" s="29">
        <f t="shared" si="81"/>
        <v>0</v>
      </c>
    </row>
    <row r="116" spans="1:10" ht="63.75" x14ac:dyDescent="0.2">
      <c r="A116" s="27" t="s">
        <v>211</v>
      </c>
      <c r="B116" s="28" t="s">
        <v>234</v>
      </c>
      <c r="C116" s="27" t="s">
        <v>10</v>
      </c>
      <c r="D116" s="27" t="s">
        <v>239</v>
      </c>
      <c r="E116" s="27" t="s">
        <v>240</v>
      </c>
      <c r="F116" s="27"/>
      <c r="G116" s="29">
        <f>G117</f>
        <v>15000</v>
      </c>
      <c r="H116" s="29">
        <f t="shared" ref="H116" si="82">H117</f>
        <v>0</v>
      </c>
      <c r="I116" s="29">
        <f t="shared" ref="I116" si="83">I117</f>
        <v>0</v>
      </c>
    </row>
    <row r="117" spans="1:10" ht="25.5" x14ac:dyDescent="0.2">
      <c r="A117" s="27" t="s">
        <v>213</v>
      </c>
      <c r="B117" s="28" t="s">
        <v>35</v>
      </c>
      <c r="C117" s="27" t="s">
        <v>10</v>
      </c>
      <c r="D117" s="27" t="s">
        <v>239</v>
      </c>
      <c r="E117" s="27" t="s">
        <v>240</v>
      </c>
      <c r="F117" s="27" t="s">
        <v>34</v>
      </c>
      <c r="G117" s="29">
        <f>G118</f>
        <v>15000</v>
      </c>
      <c r="H117" s="29">
        <f t="shared" ref="H117:I117" si="84">H118</f>
        <v>0</v>
      </c>
      <c r="I117" s="29">
        <f t="shared" si="84"/>
        <v>0</v>
      </c>
    </row>
    <row r="118" spans="1:10" ht="38.25" x14ac:dyDescent="0.2">
      <c r="A118" s="27" t="s">
        <v>222</v>
      </c>
      <c r="B118" s="28" t="s">
        <v>38</v>
      </c>
      <c r="C118" s="27" t="s">
        <v>10</v>
      </c>
      <c r="D118" s="27" t="s">
        <v>239</v>
      </c>
      <c r="E118" s="27" t="s">
        <v>240</v>
      </c>
      <c r="F118" s="27" t="s">
        <v>37</v>
      </c>
      <c r="G118" s="29">
        <v>15000</v>
      </c>
      <c r="H118" s="29">
        <v>0</v>
      </c>
      <c r="I118" s="29">
        <v>0</v>
      </c>
    </row>
    <row r="119" spans="1:10" ht="14.25" x14ac:dyDescent="0.2">
      <c r="A119" s="21" t="s">
        <v>241</v>
      </c>
      <c r="B119" s="22" t="s">
        <v>183</v>
      </c>
      <c r="C119" s="21" t="s">
        <v>10</v>
      </c>
      <c r="D119" s="21" t="s">
        <v>182</v>
      </c>
      <c r="E119" s="21"/>
      <c r="F119" s="21"/>
      <c r="G119" s="23">
        <f>G120</f>
        <v>72000</v>
      </c>
      <c r="H119" s="23">
        <f t="shared" ref="H119:I120" si="85">H120</f>
        <v>19200</v>
      </c>
      <c r="I119" s="23">
        <f t="shared" si="85"/>
        <v>19200</v>
      </c>
      <c r="J119" s="17"/>
    </row>
    <row r="120" spans="1:10" x14ac:dyDescent="0.2">
      <c r="A120" s="24" t="s">
        <v>242</v>
      </c>
      <c r="B120" s="25" t="s">
        <v>186</v>
      </c>
      <c r="C120" s="24" t="s">
        <v>10</v>
      </c>
      <c r="D120" s="24" t="s">
        <v>185</v>
      </c>
      <c r="E120" s="24"/>
      <c r="F120" s="24"/>
      <c r="G120" s="26">
        <f>G121</f>
        <v>72000</v>
      </c>
      <c r="H120" s="26">
        <f t="shared" si="85"/>
        <v>19200</v>
      </c>
      <c r="I120" s="26">
        <f t="shared" si="85"/>
        <v>19200</v>
      </c>
    </row>
    <row r="121" spans="1:10" ht="25.5" x14ac:dyDescent="0.2">
      <c r="A121" s="27" t="s">
        <v>243</v>
      </c>
      <c r="B121" s="28" t="s">
        <v>101</v>
      </c>
      <c r="C121" s="27" t="s">
        <v>10</v>
      </c>
      <c r="D121" s="27" t="s">
        <v>185</v>
      </c>
      <c r="E121" s="27" t="s">
        <v>100</v>
      </c>
      <c r="F121" s="27"/>
      <c r="G121" s="29">
        <f t="shared" ref="G121:G124" si="86">G122</f>
        <v>72000</v>
      </c>
      <c r="H121" s="29">
        <f t="shared" ref="H121:H124" si="87">H122</f>
        <v>19200</v>
      </c>
      <c r="I121" s="29">
        <f t="shared" ref="I121:I124" si="88">I122</f>
        <v>19200</v>
      </c>
    </row>
    <row r="122" spans="1:10" ht="25.5" x14ac:dyDescent="0.2">
      <c r="A122" s="27" t="s">
        <v>244</v>
      </c>
      <c r="B122" s="28" t="s">
        <v>175</v>
      </c>
      <c r="C122" s="27" t="s">
        <v>10</v>
      </c>
      <c r="D122" s="27" t="s">
        <v>185</v>
      </c>
      <c r="E122" s="27" t="s">
        <v>174</v>
      </c>
      <c r="F122" s="27"/>
      <c r="G122" s="29">
        <f t="shared" si="86"/>
        <v>72000</v>
      </c>
      <c r="H122" s="29">
        <f t="shared" si="87"/>
        <v>19200</v>
      </c>
      <c r="I122" s="29">
        <f t="shared" si="88"/>
        <v>19200</v>
      </c>
    </row>
    <row r="123" spans="1:10" ht="51" x14ac:dyDescent="0.2">
      <c r="A123" s="27" t="s">
        <v>245</v>
      </c>
      <c r="B123" s="28" t="s">
        <v>190</v>
      </c>
      <c r="C123" s="27" t="s">
        <v>10</v>
      </c>
      <c r="D123" s="27" t="s">
        <v>185</v>
      </c>
      <c r="E123" s="27" t="s">
        <v>189</v>
      </c>
      <c r="F123" s="27"/>
      <c r="G123" s="29">
        <f t="shared" si="86"/>
        <v>72000</v>
      </c>
      <c r="H123" s="29">
        <f t="shared" si="87"/>
        <v>19200</v>
      </c>
      <c r="I123" s="29">
        <f t="shared" si="88"/>
        <v>19200</v>
      </c>
    </row>
    <row r="124" spans="1:10" ht="25.5" x14ac:dyDescent="0.2">
      <c r="A124" s="27" t="s">
        <v>159</v>
      </c>
      <c r="B124" s="28" t="s">
        <v>112</v>
      </c>
      <c r="C124" s="27" t="s">
        <v>10</v>
      </c>
      <c r="D124" s="27" t="s">
        <v>185</v>
      </c>
      <c r="E124" s="27" t="s">
        <v>189</v>
      </c>
      <c r="F124" s="27" t="s">
        <v>111</v>
      </c>
      <c r="G124" s="29">
        <f t="shared" si="86"/>
        <v>72000</v>
      </c>
      <c r="H124" s="29">
        <f t="shared" si="87"/>
        <v>19200</v>
      </c>
      <c r="I124" s="29">
        <f t="shared" si="88"/>
        <v>19200</v>
      </c>
    </row>
    <row r="125" spans="1:10" ht="25.5" x14ac:dyDescent="0.2">
      <c r="A125" s="27" t="s">
        <v>246</v>
      </c>
      <c r="B125" s="28" t="s">
        <v>235</v>
      </c>
      <c r="C125" s="27" t="s">
        <v>10</v>
      </c>
      <c r="D125" s="27" t="s">
        <v>185</v>
      </c>
      <c r="E125" s="27" t="s">
        <v>189</v>
      </c>
      <c r="F125" s="27" t="s">
        <v>233</v>
      </c>
      <c r="G125" s="29">
        <f>24000+48000</f>
        <v>72000</v>
      </c>
      <c r="H125" s="29">
        <v>19200</v>
      </c>
      <c r="I125" s="29">
        <v>19200</v>
      </c>
    </row>
    <row r="126" spans="1:10" ht="57" x14ac:dyDescent="0.2">
      <c r="A126" s="21" t="s">
        <v>247</v>
      </c>
      <c r="B126" s="22" t="s">
        <v>195</v>
      </c>
      <c r="C126" s="21" t="s">
        <v>10</v>
      </c>
      <c r="D126" s="21" t="s">
        <v>194</v>
      </c>
      <c r="E126" s="21"/>
      <c r="F126" s="21"/>
      <c r="G126" s="23">
        <f>G127</f>
        <v>599482</v>
      </c>
      <c r="H126" s="23">
        <f t="shared" ref="H126:I127" si="89">H127</f>
        <v>599482</v>
      </c>
      <c r="I126" s="23">
        <f t="shared" si="89"/>
        <v>599482</v>
      </c>
      <c r="J126" s="17"/>
    </row>
    <row r="127" spans="1:10" ht="25.5" x14ac:dyDescent="0.2">
      <c r="A127" s="24" t="s">
        <v>248</v>
      </c>
      <c r="B127" s="25" t="s">
        <v>198</v>
      </c>
      <c r="C127" s="24" t="s">
        <v>10</v>
      </c>
      <c r="D127" s="24" t="s">
        <v>197</v>
      </c>
      <c r="E127" s="24"/>
      <c r="F127" s="24"/>
      <c r="G127" s="26">
        <f>G128</f>
        <v>599482</v>
      </c>
      <c r="H127" s="26">
        <f t="shared" si="89"/>
        <v>599482</v>
      </c>
      <c r="I127" s="26">
        <f t="shared" si="89"/>
        <v>599482</v>
      </c>
      <c r="J127" s="17"/>
    </row>
    <row r="128" spans="1:10" ht="25.5" x14ac:dyDescent="0.2">
      <c r="A128" s="27" t="s">
        <v>249</v>
      </c>
      <c r="B128" s="28" t="s">
        <v>101</v>
      </c>
      <c r="C128" s="27" t="s">
        <v>10</v>
      </c>
      <c r="D128" s="27" t="s">
        <v>197</v>
      </c>
      <c r="E128" s="27" t="s">
        <v>100</v>
      </c>
      <c r="F128" s="27"/>
      <c r="G128" s="29">
        <f t="shared" ref="G128:G129" si="90">G129</f>
        <v>599482</v>
      </c>
      <c r="H128" s="29">
        <f t="shared" ref="H128:H130" si="91">H129</f>
        <v>599482</v>
      </c>
      <c r="I128" s="29">
        <f t="shared" ref="I128:I130" si="92">I129</f>
        <v>599482</v>
      </c>
    </row>
    <row r="129" spans="1:9" ht="25.5" x14ac:dyDescent="0.2">
      <c r="A129" s="27" t="s">
        <v>250</v>
      </c>
      <c r="B129" s="28" t="s">
        <v>202</v>
      </c>
      <c r="C129" s="27" t="s">
        <v>10</v>
      </c>
      <c r="D129" s="27" t="s">
        <v>197</v>
      </c>
      <c r="E129" s="27" t="s">
        <v>201</v>
      </c>
      <c r="F129" s="27"/>
      <c r="G129" s="29">
        <f t="shared" si="90"/>
        <v>599482</v>
      </c>
      <c r="H129" s="29">
        <f t="shared" si="91"/>
        <v>599482</v>
      </c>
      <c r="I129" s="29">
        <f t="shared" si="92"/>
        <v>599482</v>
      </c>
    </row>
    <row r="130" spans="1:9" ht="114.75" x14ac:dyDescent="0.2">
      <c r="A130" s="27" t="s">
        <v>251</v>
      </c>
      <c r="B130" s="30" t="s">
        <v>205</v>
      </c>
      <c r="C130" s="27" t="s">
        <v>10</v>
      </c>
      <c r="D130" s="27" t="s">
        <v>197</v>
      </c>
      <c r="E130" s="27" t="s">
        <v>204</v>
      </c>
      <c r="F130" s="27"/>
      <c r="G130" s="29">
        <f>G131</f>
        <v>599482</v>
      </c>
      <c r="H130" s="29">
        <f t="shared" si="91"/>
        <v>599482</v>
      </c>
      <c r="I130" s="29">
        <f t="shared" si="92"/>
        <v>599482</v>
      </c>
    </row>
    <row r="131" spans="1:9" x14ac:dyDescent="0.2">
      <c r="A131" s="27" t="s">
        <v>252</v>
      </c>
      <c r="B131" s="28" t="s">
        <v>207</v>
      </c>
      <c r="C131" s="27" t="s">
        <v>10</v>
      </c>
      <c r="D131" s="27" t="s">
        <v>197</v>
      </c>
      <c r="E131" s="27" t="s">
        <v>204</v>
      </c>
      <c r="F131" s="27" t="s">
        <v>206</v>
      </c>
      <c r="G131" s="29">
        <f t="shared" ref="G131" si="93">G132</f>
        <v>599482</v>
      </c>
      <c r="H131" s="29">
        <f t="shared" ref="H131" si="94">H132</f>
        <v>599482</v>
      </c>
      <c r="I131" s="29">
        <f t="shared" ref="I131" si="95">I132</f>
        <v>599482</v>
      </c>
    </row>
    <row r="132" spans="1:9" x14ac:dyDescent="0.2">
      <c r="A132" s="27" t="s">
        <v>253</v>
      </c>
      <c r="B132" s="28" t="s">
        <v>210</v>
      </c>
      <c r="C132" s="27" t="s">
        <v>10</v>
      </c>
      <c r="D132" s="27" t="s">
        <v>197</v>
      </c>
      <c r="E132" s="27" t="s">
        <v>204</v>
      </c>
      <c r="F132" s="27" t="s">
        <v>209</v>
      </c>
      <c r="G132" s="29">
        <v>599482</v>
      </c>
      <c r="H132" s="29">
        <v>599482</v>
      </c>
      <c r="I132" s="29">
        <v>599482</v>
      </c>
    </row>
    <row r="133" spans="1:9" x14ac:dyDescent="0.2">
      <c r="A133" s="24" t="s">
        <v>254</v>
      </c>
      <c r="B133" s="25" t="s">
        <v>223</v>
      </c>
      <c r="C133" s="24"/>
      <c r="D133" s="24"/>
      <c r="E133" s="24"/>
      <c r="F133" s="24"/>
      <c r="G133" s="26">
        <v>0</v>
      </c>
      <c r="H133" s="26">
        <v>135084</v>
      </c>
      <c r="I133" s="26">
        <v>273173</v>
      </c>
    </row>
    <row r="134" spans="1:9" ht="14.25" x14ac:dyDescent="0.2">
      <c r="A134" s="31" t="s">
        <v>24</v>
      </c>
      <c r="B134" s="32" t="s">
        <v>212</v>
      </c>
      <c r="C134" s="31"/>
      <c r="D134" s="31"/>
      <c r="E134" s="31"/>
      <c r="F134" s="33"/>
      <c r="G134" s="34">
        <f>G11+G45+G54+G69+G85+G105+G119+G126+G133+G112</f>
        <v>8851737.129999999</v>
      </c>
      <c r="H134" s="34">
        <f>H11+H45+H54+H69+H85+H105+H119+H126+H133+H112</f>
        <v>7346050</v>
      </c>
      <c r="I134" s="34">
        <f>I11+I45+I54+I69+I85+I105+I119+I126+I133+I112</f>
        <v>7570720</v>
      </c>
    </row>
  </sheetData>
  <mergeCells count="15">
    <mergeCell ref="G1:I1"/>
    <mergeCell ref="G2:I2"/>
    <mergeCell ref="G3:I3"/>
    <mergeCell ref="A4:I4"/>
    <mergeCell ref="A5:I5"/>
    <mergeCell ref="A6:B6"/>
    <mergeCell ref="A7:A8"/>
    <mergeCell ref="B7:B8"/>
    <mergeCell ref="G7:G8"/>
    <mergeCell ref="H7:H8"/>
    <mergeCell ref="I7:I8"/>
    <mergeCell ref="C7:C8"/>
    <mergeCell ref="D7:D8"/>
    <mergeCell ref="E7:E8"/>
    <mergeCell ref="F7:F8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Image&amp;Matros ®</cp:lastModifiedBy>
  <cp:lastPrinted>2021-06-04T10:01:23Z</cp:lastPrinted>
  <dcterms:created xsi:type="dcterms:W3CDTF">2020-11-15T12:11:49Z</dcterms:created>
  <dcterms:modified xsi:type="dcterms:W3CDTF">2021-06-04T10:06:22Z</dcterms:modified>
</cp:coreProperties>
</file>